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NC Consulting LLC\Documents\BCWA Working\BCWA Watershed Plan Working\MSD Master Spreadsheets\"/>
    </mc:Choice>
  </mc:AlternateContent>
  <xr:revisionPtr revIDLastSave="0" documentId="13_ncr:1_{2B1AEECE-CE4F-4E66-B12B-B01B6991F23F}" xr6:coauthVersionLast="45" xr6:coauthVersionMax="45" xr10:uidLastSave="{00000000-0000-0000-0000-000000000000}"/>
  <bookViews>
    <workbookView xWindow="-110" yWindow="-110" windowWidth="19420" windowHeight="10420" firstSheet="6" activeTab="10" xr2:uid="{00000000-000D-0000-FFFF-FFFF00000000}"/>
  </bookViews>
  <sheets>
    <sheet name="2013 Data" sheetId="14" r:id="rId1"/>
    <sheet name="2013 Analyses" sheetId="15" r:id="rId2"/>
    <sheet name="2014 Data" sheetId="1" r:id="rId3"/>
    <sheet name="2014 Analyses" sheetId="13" r:id="rId4"/>
    <sheet name="2015 Data" sheetId="16" r:id="rId5"/>
    <sheet name="2015 Analyses" sheetId="17" r:id="rId6"/>
    <sheet name="2016 Data" sheetId="18" r:id="rId7"/>
    <sheet name="2016 Analyses" sheetId="19" r:id="rId8"/>
    <sheet name="2017 data" sheetId="22" r:id="rId9"/>
    <sheet name="2018 data" sheetId="23" r:id="rId10"/>
    <sheet name="2019 Data" sheetId="24" r:id="rId11"/>
    <sheet name="BCR Diatoms" sheetId="25" r:id="rId12"/>
    <sheet name="EGL Diatoms" sheetId="26" r:id="rId13"/>
    <sheet name="Cyanobacteria" sheetId="21" r:id="rId14"/>
  </sheets>
  <externalReferences>
    <externalReference r:id="rId15"/>
  </externalReferences>
  <definedNames>
    <definedName name="HD" localSheetId="3">'2014 Data'!$BT$4</definedName>
    <definedName name="HD">'2014 Data'!$B$4</definedName>
    <definedName name="ID" localSheetId="3">'2014 Data'!$BW$56</definedName>
    <definedName name="ID">'2014 Data'!$E$56</definedName>
    <definedName name="_xlnm.Print_Area" localSheetId="3">'2014 Analyses'!$A$1:$G$39</definedName>
    <definedName name="_xlnm.Print_Area" localSheetId="2">'2014 Data'!$A$1:$F$42</definedName>
    <definedName name="_xlnm.Print_Area" localSheetId="11">'BCR Diatoms'!$AM$31:$AO$50</definedName>
    <definedName name="_xlnm.Print_Area" localSheetId="13">Cyanobacteria!$A$2:$D$12</definedName>
    <definedName name="_xlnm.Print_Area" localSheetId="12">'EGL Diatoms'!$AS$2:$AV$40</definedName>
    <definedName name="SP" localSheetId="3">'2014 Analyses'!#REF!</definedName>
    <definedName name="SP">'2014 Data'!#REF!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5" i="24" l="1"/>
  <c r="K135" i="24"/>
  <c r="L135" i="24"/>
  <c r="I135" i="24"/>
  <c r="D60" i="25"/>
  <c r="C60" i="25"/>
  <c r="Q144" i="24" l="1"/>
  <c r="P144" i="24"/>
  <c r="L113" i="23"/>
  <c r="I114" i="23"/>
  <c r="H66" i="22"/>
  <c r="K66" i="22" s="1"/>
  <c r="I177" i="18"/>
  <c r="AK61" i="25" l="1"/>
  <c r="AK62" i="25"/>
  <c r="AK6" i="25"/>
  <c r="AK7" i="25"/>
  <c r="AK3" i="25"/>
  <c r="AK63" i="25"/>
  <c r="AK8" i="25"/>
  <c r="AK14" i="25"/>
  <c r="AK30" i="25"/>
  <c r="AK4" i="25"/>
  <c r="AK64" i="25"/>
  <c r="AK44" i="25"/>
  <c r="AK31" i="25"/>
  <c r="AK65" i="25"/>
  <c r="AK66" i="25"/>
  <c r="AK45" i="25"/>
  <c r="AK67" i="25"/>
  <c r="AK9" i="25"/>
  <c r="AK15" i="25"/>
  <c r="AK68" i="25"/>
  <c r="AK22" i="25"/>
  <c r="AK23" i="25"/>
  <c r="AK46" i="25"/>
  <c r="AK16" i="25"/>
  <c r="AK47" i="25"/>
  <c r="AK24" i="25"/>
  <c r="AK48" i="25"/>
  <c r="AK49" i="25"/>
  <c r="AK25" i="25"/>
  <c r="AK69" i="25"/>
  <c r="AK50" i="25"/>
  <c r="AK10" i="25"/>
  <c r="AK70" i="25"/>
  <c r="AK51" i="25"/>
  <c r="AK52" i="25"/>
  <c r="AK11" i="25"/>
  <c r="AK17" i="25"/>
  <c r="AK18" i="25"/>
  <c r="AK71" i="25"/>
  <c r="AK72" i="25"/>
  <c r="AK73" i="25"/>
  <c r="AK53" i="25"/>
  <c r="AK32" i="25"/>
  <c r="AK19" i="25"/>
  <c r="AK12" i="25"/>
  <c r="AK33" i="25"/>
  <c r="AK74" i="25"/>
  <c r="AK34" i="25"/>
  <c r="AK54" i="25"/>
  <c r="AK75" i="25"/>
  <c r="AK26" i="25"/>
  <c r="AK76" i="25"/>
  <c r="AK35" i="25"/>
  <c r="AK36" i="25"/>
  <c r="AK37" i="25"/>
  <c r="AK55" i="25"/>
  <c r="AK56" i="25"/>
  <c r="AK77" i="25"/>
  <c r="AK57" i="25"/>
  <c r="AK38" i="25"/>
  <c r="AK78" i="25"/>
  <c r="AK20" i="25"/>
  <c r="AK79" i="25"/>
  <c r="AK80" i="25"/>
  <c r="AK81" i="25"/>
  <c r="AK27" i="25"/>
  <c r="AK39" i="25"/>
  <c r="AK82" i="25"/>
  <c r="AK83" i="25"/>
  <c r="AK84" i="25"/>
  <c r="AK58" i="25"/>
  <c r="AK28" i="25"/>
  <c r="AK85" i="25"/>
  <c r="AK40" i="25"/>
  <c r="AK86" i="25"/>
  <c r="AK59" i="25"/>
  <c r="AK5" i="25"/>
  <c r="AK13" i="25"/>
  <c r="AK29" i="25"/>
  <c r="AK87" i="25"/>
  <c r="AK41" i="25"/>
  <c r="AK42" i="25"/>
  <c r="AK60" i="25"/>
  <c r="AK21" i="25"/>
  <c r="AK43" i="25"/>
  <c r="CG43" i="1" l="1"/>
  <c r="CF43" i="1"/>
  <c r="CG42" i="1"/>
  <c r="CF42" i="1"/>
  <c r="CG41" i="1"/>
  <c r="CF41" i="1"/>
  <c r="CG39" i="1"/>
  <c r="CF39" i="1"/>
  <c r="CG37" i="1"/>
  <c r="CF37" i="1"/>
  <c r="CG35" i="1"/>
  <c r="CF35" i="1"/>
  <c r="CG33" i="1"/>
  <c r="CF33" i="1"/>
  <c r="CF26" i="1"/>
  <c r="CG28" i="1"/>
  <c r="CF28" i="1"/>
  <c r="CG26" i="1"/>
  <c r="CG25" i="1"/>
  <c r="CF25" i="1"/>
  <c r="CG22" i="1"/>
  <c r="CF22" i="1"/>
  <c r="CG21" i="1"/>
  <c r="CF21" i="1"/>
  <c r="CG18" i="1"/>
  <c r="CF18" i="1"/>
  <c r="CG17" i="1"/>
  <c r="CF17" i="1"/>
  <c r="CG14" i="1"/>
  <c r="CF14" i="1"/>
  <c r="CG13" i="1"/>
  <c r="CF13" i="1"/>
  <c r="CG12" i="1"/>
  <c r="CF12" i="1"/>
  <c r="CG10" i="1"/>
  <c r="CF10" i="1"/>
  <c r="CG9" i="1"/>
  <c r="CF9" i="1"/>
  <c r="CG8" i="1"/>
  <c r="CF8" i="1"/>
  <c r="CG7" i="1"/>
  <c r="CF7" i="1"/>
  <c r="CG6" i="1"/>
  <c r="CF6" i="1"/>
  <c r="CG5" i="1"/>
  <c r="CF5" i="1"/>
  <c r="CG4" i="1"/>
  <c r="CF4" i="1"/>
  <c r="CG3" i="1"/>
  <c r="CF3" i="1"/>
  <c r="I49" i="23"/>
  <c r="R143" i="24" l="1"/>
  <c r="Q143" i="24"/>
  <c r="R142" i="24"/>
  <c r="Q142" i="24"/>
  <c r="R141" i="24"/>
  <c r="Q141" i="24"/>
  <c r="R140" i="24"/>
  <c r="Q140" i="24"/>
  <c r="R139" i="24"/>
  <c r="Q139" i="24"/>
  <c r="J163" i="24"/>
  <c r="K163" i="24"/>
  <c r="L163" i="24"/>
  <c r="I163" i="24"/>
  <c r="J162" i="24"/>
  <c r="K162" i="24"/>
  <c r="L162" i="24"/>
  <c r="I162" i="24"/>
  <c r="J161" i="24"/>
  <c r="K161" i="24"/>
  <c r="L161" i="24"/>
  <c r="I161" i="24"/>
  <c r="J160" i="24"/>
  <c r="K160" i="24"/>
  <c r="L160" i="24"/>
  <c r="I160" i="24"/>
  <c r="J159" i="24"/>
  <c r="K159" i="24"/>
  <c r="L159" i="24"/>
  <c r="I159" i="24"/>
  <c r="J158" i="24"/>
  <c r="K158" i="24"/>
  <c r="L158" i="24"/>
  <c r="J157" i="24"/>
  <c r="K157" i="24"/>
  <c r="L157" i="24"/>
  <c r="J156" i="24"/>
  <c r="K156" i="24"/>
  <c r="L156" i="24"/>
  <c r="J155" i="24"/>
  <c r="K155" i="24"/>
  <c r="L155" i="24"/>
  <c r="J154" i="24"/>
  <c r="K154" i="24"/>
  <c r="L154" i="24"/>
  <c r="J153" i="24"/>
  <c r="K153" i="24"/>
  <c r="L153" i="24"/>
  <c r="I153" i="24"/>
  <c r="I154" i="24"/>
  <c r="I155" i="24"/>
  <c r="I156" i="24"/>
  <c r="I157" i="24"/>
  <c r="I158" i="24"/>
  <c r="J152" i="24"/>
  <c r="K152" i="24"/>
  <c r="L152" i="24"/>
  <c r="J151" i="24"/>
  <c r="K151" i="24"/>
  <c r="L151" i="24"/>
  <c r="J150" i="24"/>
  <c r="K150" i="24"/>
  <c r="L150" i="24"/>
  <c r="J149" i="24"/>
  <c r="K149" i="24"/>
  <c r="L149" i="24"/>
  <c r="J148" i="24"/>
  <c r="K148" i="24"/>
  <c r="L148" i="24"/>
  <c r="J147" i="24"/>
  <c r="K147" i="24"/>
  <c r="L147" i="24"/>
  <c r="J146" i="24"/>
  <c r="K146" i="24"/>
  <c r="L146" i="24"/>
  <c r="I146" i="24"/>
  <c r="I147" i="24"/>
  <c r="I148" i="24"/>
  <c r="I149" i="24"/>
  <c r="I150" i="24"/>
  <c r="I151" i="24"/>
  <c r="I152" i="24"/>
  <c r="J145" i="24"/>
  <c r="K145" i="24"/>
  <c r="L145" i="24"/>
  <c r="I145" i="24"/>
  <c r="J144" i="24"/>
  <c r="K144" i="24"/>
  <c r="L144" i="24"/>
  <c r="I144" i="24"/>
  <c r="J143" i="24"/>
  <c r="K143" i="24"/>
  <c r="L143" i="24"/>
  <c r="I143" i="24"/>
  <c r="J142" i="24"/>
  <c r="K142" i="24"/>
  <c r="L142" i="24"/>
  <c r="I142" i="24"/>
  <c r="J141" i="24"/>
  <c r="K141" i="24"/>
  <c r="L141" i="24"/>
  <c r="I141" i="24"/>
  <c r="J140" i="24"/>
  <c r="K140" i="24"/>
  <c r="L140" i="24"/>
  <c r="J139" i="24"/>
  <c r="K139" i="24"/>
  <c r="L139" i="24"/>
  <c r="J138" i="24"/>
  <c r="K138" i="24"/>
  <c r="L138" i="24"/>
  <c r="I138" i="24"/>
  <c r="I139" i="24"/>
  <c r="I140" i="24"/>
  <c r="J137" i="24"/>
  <c r="K137" i="24"/>
  <c r="L137" i="24"/>
  <c r="I137" i="24"/>
  <c r="J136" i="24"/>
  <c r="K136" i="24"/>
  <c r="L136" i="24"/>
  <c r="I136" i="24"/>
  <c r="J134" i="24"/>
  <c r="K134" i="24"/>
  <c r="L134" i="24"/>
  <c r="I134" i="24"/>
  <c r="J133" i="24"/>
  <c r="K133" i="24"/>
  <c r="L133" i="24"/>
  <c r="I133" i="24"/>
  <c r="J132" i="24"/>
  <c r="K132" i="24"/>
  <c r="L132" i="24"/>
  <c r="I132" i="24"/>
  <c r="J131" i="24"/>
  <c r="K131" i="24"/>
  <c r="L131" i="24"/>
  <c r="I131" i="24"/>
  <c r="J130" i="24"/>
  <c r="K130" i="24"/>
  <c r="L130" i="24"/>
  <c r="I130" i="24"/>
  <c r="J129" i="24"/>
  <c r="K129" i="24"/>
  <c r="L129" i="24"/>
  <c r="I129" i="24"/>
  <c r="J128" i="24"/>
  <c r="K128" i="24"/>
  <c r="L128" i="24"/>
  <c r="I128" i="24"/>
  <c r="J127" i="24"/>
  <c r="K127" i="24"/>
  <c r="L127" i="24"/>
  <c r="I127" i="24"/>
  <c r="J126" i="24"/>
  <c r="K126" i="24"/>
  <c r="L126" i="24"/>
  <c r="I126" i="24"/>
  <c r="J125" i="24"/>
  <c r="K125" i="24"/>
  <c r="L125" i="24"/>
  <c r="I125" i="24"/>
  <c r="J124" i="24"/>
  <c r="K124" i="24"/>
  <c r="L124" i="24"/>
  <c r="I124" i="24"/>
  <c r="J123" i="24"/>
  <c r="K123" i="24"/>
  <c r="L123" i="24"/>
  <c r="I123" i="24"/>
  <c r="J122" i="24"/>
  <c r="K122" i="24"/>
  <c r="L122" i="24"/>
  <c r="I122" i="24"/>
  <c r="J121" i="24"/>
  <c r="K121" i="24"/>
  <c r="L121" i="24"/>
  <c r="I121" i="24"/>
  <c r="J120" i="24"/>
  <c r="K120" i="24"/>
  <c r="L120" i="24"/>
  <c r="I120" i="24"/>
  <c r="J119" i="24"/>
  <c r="K119" i="24"/>
  <c r="L119" i="24"/>
  <c r="I119" i="24"/>
  <c r="J118" i="24"/>
  <c r="K118" i="24"/>
  <c r="L118" i="24"/>
  <c r="I118" i="24"/>
  <c r="J117" i="24"/>
  <c r="K117" i="24"/>
  <c r="L117" i="24"/>
  <c r="I117" i="24"/>
  <c r="J116" i="24"/>
  <c r="K116" i="24"/>
  <c r="L116" i="24"/>
  <c r="I116" i="24"/>
  <c r="J115" i="24"/>
  <c r="K115" i="24"/>
  <c r="L115" i="24"/>
  <c r="I115" i="24"/>
  <c r="J114" i="24"/>
  <c r="K114" i="24"/>
  <c r="L114" i="24"/>
  <c r="I114" i="24"/>
  <c r="J113" i="24"/>
  <c r="K113" i="24"/>
  <c r="L113" i="24"/>
  <c r="I113" i="24"/>
  <c r="J112" i="24"/>
  <c r="K112" i="24"/>
  <c r="L112" i="24"/>
  <c r="I112" i="24"/>
  <c r="K113" i="23" l="1"/>
  <c r="J107" i="23"/>
  <c r="K107" i="23"/>
  <c r="L107" i="23"/>
  <c r="I107" i="23"/>
  <c r="J106" i="23"/>
  <c r="K106" i="23"/>
  <c r="L106" i="23"/>
  <c r="I106" i="23"/>
  <c r="J105" i="23"/>
  <c r="K105" i="23"/>
  <c r="L105" i="23"/>
  <c r="I105" i="23"/>
  <c r="J104" i="23"/>
  <c r="K104" i="23"/>
  <c r="L104" i="23"/>
  <c r="I104" i="23"/>
  <c r="J103" i="23"/>
  <c r="K103" i="23"/>
  <c r="L103" i="23"/>
  <c r="I103" i="23"/>
  <c r="J102" i="23"/>
  <c r="K102" i="23"/>
  <c r="L102" i="23"/>
  <c r="I102" i="23"/>
  <c r="J113" i="23" s="1"/>
  <c r="J101" i="23"/>
  <c r="K101" i="23"/>
  <c r="L101" i="23"/>
  <c r="I101" i="23"/>
  <c r="J100" i="23"/>
  <c r="K100" i="23"/>
  <c r="L100" i="23"/>
  <c r="I100" i="23"/>
  <c r="J99" i="23"/>
  <c r="K99" i="23"/>
  <c r="L99" i="23"/>
  <c r="I99" i="23"/>
  <c r="J98" i="23"/>
  <c r="K98" i="23"/>
  <c r="L98" i="23"/>
  <c r="I98" i="23"/>
  <c r="J97" i="23"/>
  <c r="K97" i="23"/>
  <c r="L97" i="23"/>
  <c r="I97" i="23"/>
  <c r="J96" i="23"/>
  <c r="K96" i="23"/>
  <c r="L96" i="23"/>
  <c r="I96" i="23"/>
  <c r="J95" i="23"/>
  <c r="K95" i="23"/>
  <c r="L95" i="23"/>
  <c r="I95" i="23"/>
  <c r="J94" i="23"/>
  <c r="K94" i="23"/>
  <c r="L94" i="23"/>
  <c r="I94" i="23"/>
  <c r="J93" i="23"/>
  <c r="K93" i="23"/>
  <c r="L93" i="23"/>
  <c r="I93" i="23"/>
  <c r="J92" i="23"/>
  <c r="K92" i="23"/>
  <c r="L92" i="23"/>
  <c r="I92" i="23"/>
  <c r="J91" i="23"/>
  <c r="K91" i="23"/>
  <c r="L91" i="23"/>
  <c r="I91" i="23"/>
  <c r="J90" i="23"/>
  <c r="K90" i="23"/>
  <c r="L90" i="23"/>
  <c r="I90" i="23"/>
  <c r="J88" i="23"/>
  <c r="K88" i="23"/>
  <c r="L88" i="23"/>
  <c r="J87" i="23"/>
  <c r="K87" i="23"/>
  <c r="L87" i="23"/>
  <c r="J86" i="23"/>
  <c r="K86" i="23"/>
  <c r="L86" i="23"/>
  <c r="J85" i="23"/>
  <c r="K85" i="23"/>
  <c r="L85" i="23"/>
  <c r="J84" i="23"/>
  <c r="K84" i="23"/>
  <c r="L84" i="23"/>
  <c r="J89" i="23"/>
  <c r="K89" i="23"/>
  <c r="L89" i="23"/>
  <c r="I89" i="23"/>
  <c r="I84" i="23"/>
  <c r="I85" i="23"/>
  <c r="I86" i="23"/>
  <c r="I87" i="23"/>
  <c r="I88" i="23"/>
  <c r="J83" i="23"/>
  <c r="K83" i="23"/>
  <c r="L83" i="23"/>
  <c r="I83" i="23"/>
  <c r="J82" i="23"/>
  <c r="K82" i="23"/>
  <c r="L82" i="23"/>
  <c r="I82" i="23"/>
  <c r="J81" i="23"/>
  <c r="K81" i="23"/>
  <c r="L81" i="23"/>
  <c r="I81" i="23"/>
  <c r="J80" i="23"/>
  <c r="K80" i="23"/>
  <c r="L80" i="23"/>
  <c r="I80" i="23"/>
  <c r="J79" i="23"/>
  <c r="K79" i="23"/>
  <c r="L79" i="23"/>
  <c r="I79" i="23"/>
  <c r="J78" i="23"/>
  <c r="K78" i="23"/>
  <c r="L78" i="23"/>
  <c r="I78" i="23"/>
  <c r="J77" i="23"/>
  <c r="K77" i="23"/>
  <c r="L77" i="23"/>
  <c r="I77" i="23"/>
  <c r="J76" i="23"/>
  <c r="K76" i="23"/>
  <c r="L76" i="23"/>
  <c r="I76" i="23"/>
  <c r="J75" i="23"/>
  <c r="K75" i="23"/>
  <c r="L75" i="23"/>
  <c r="I75" i="23"/>
  <c r="J74" i="23"/>
  <c r="K74" i="23"/>
  <c r="L74" i="23"/>
  <c r="I74" i="23"/>
  <c r="J73" i="23"/>
  <c r="K73" i="23"/>
  <c r="L73" i="23"/>
  <c r="I73" i="23"/>
  <c r="J72" i="23"/>
  <c r="K72" i="23"/>
  <c r="L72" i="23"/>
  <c r="J71" i="23"/>
  <c r="K71" i="23"/>
  <c r="L71" i="23"/>
  <c r="I71" i="23"/>
  <c r="I72" i="23"/>
  <c r="J70" i="23"/>
  <c r="K70" i="23"/>
  <c r="L70" i="23"/>
  <c r="I70" i="23"/>
  <c r="J69" i="23"/>
  <c r="K69" i="23"/>
  <c r="L69" i="23"/>
  <c r="I69" i="23"/>
  <c r="J68" i="23"/>
  <c r="K68" i="23"/>
  <c r="L68" i="23"/>
  <c r="I68" i="23"/>
  <c r="J67" i="23"/>
  <c r="K67" i="23"/>
  <c r="L67" i="23"/>
  <c r="I67" i="23"/>
  <c r="J66" i="23"/>
  <c r="K66" i="23"/>
  <c r="L66" i="23"/>
  <c r="I66" i="23"/>
  <c r="J65" i="23"/>
  <c r="K65" i="23"/>
  <c r="L65" i="23"/>
  <c r="I65" i="23"/>
  <c r="J64" i="23"/>
  <c r="K64" i="23"/>
  <c r="L64" i="23"/>
  <c r="I64" i="23"/>
  <c r="J63" i="23"/>
  <c r="K63" i="23"/>
  <c r="L63" i="23"/>
  <c r="I63" i="23"/>
  <c r="J62" i="23"/>
  <c r="K62" i="23"/>
  <c r="L62" i="23"/>
  <c r="I62" i="23"/>
  <c r="J61" i="23"/>
  <c r="K61" i="23"/>
  <c r="L61" i="23"/>
  <c r="I61" i="23"/>
  <c r="J60" i="23"/>
  <c r="K60" i="23"/>
  <c r="L60" i="23"/>
  <c r="I60" i="23"/>
  <c r="J59" i="23"/>
  <c r="K59" i="23"/>
  <c r="L59" i="23"/>
  <c r="I59" i="23"/>
  <c r="J58" i="23"/>
  <c r="K58" i="23"/>
  <c r="K111" i="23" s="1"/>
  <c r="L58" i="23"/>
  <c r="I58" i="23"/>
  <c r="J111" i="23" s="1"/>
  <c r="J57" i="23"/>
  <c r="K57" i="23"/>
  <c r="L57" i="23"/>
  <c r="I57" i="23"/>
  <c r="J56" i="23"/>
  <c r="K56" i="23"/>
  <c r="L56" i="23"/>
  <c r="I56" i="23"/>
  <c r="J55" i="23"/>
  <c r="K55" i="23"/>
  <c r="L55" i="23"/>
  <c r="I55" i="23"/>
  <c r="J54" i="23"/>
  <c r="K54" i="23"/>
  <c r="L54" i="23"/>
  <c r="I54" i="23"/>
  <c r="J53" i="23"/>
  <c r="K53" i="23"/>
  <c r="K110" i="23" s="1"/>
  <c r="L53" i="23"/>
  <c r="I53" i="23"/>
  <c r="J110" i="23" s="1"/>
  <c r="K112" i="23" l="1"/>
  <c r="J112" i="23"/>
  <c r="I58" i="22"/>
  <c r="J65" i="22" s="1"/>
  <c r="H58" i="22"/>
  <c r="I65" i="22" s="1"/>
  <c r="I57" i="22"/>
  <c r="H57" i="22"/>
  <c r="I52" i="22"/>
  <c r="H52" i="22"/>
  <c r="I45" i="22"/>
  <c r="H45" i="22"/>
  <c r="I43" i="22"/>
  <c r="J63" i="22" s="1"/>
  <c r="H43" i="22"/>
  <c r="I63" i="22" s="1"/>
  <c r="I42" i="22"/>
  <c r="H42" i="22"/>
  <c r="I41" i="22"/>
  <c r="J62" i="22" s="1"/>
  <c r="H41" i="22"/>
  <c r="I62" i="22" s="1"/>
  <c r="I64" i="22" l="1"/>
  <c r="J64" i="22"/>
  <c r="I175" i="18"/>
  <c r="D345" i="18"/>
  <c r="C345" i="18"/>
  <c r="D344" i="18"/>
  <c r="C344" i="18"/>
  <c r="D343" i="18"/>
  <c r="C343" i="18"/>
  <c r="D342" i="18"/>
  <c r="C342" i="18"/>
  <c r="D341" i="18"/>
  <c r="C341" i="18"/>
  <c r="D340" i="18"/>
  <c r="C340" i="18"/>
  <c r="D339" i="18"/>
  <c r="C339" i="18"/>
  <c r="D338" i="18"/>
  <c r="C338" i="18"/>
  <c r="D337" i="18"/>
  <c r="C337" i="18"/>
  <c r="D336" i="18"/>
  <c r="C336" i="18"/>
  <c r="D335" i="18"/>
  <c r="C335" i="18"/>
  <c r="D334" i="18"/>
  <c r="C334" i="18"/>
  <c r="D333" i="18"/>
  <c r="C333" i="18"/>
  <c r="D332" i="18"/>
  <c r="C332" i="18"/>
  <c r="D331" i="18"/>
  <c r="C331" i="18"/>
  <c r="D330" i="18"/>
  <c r="C330" i="18"/>
  <c r="C329" i="18"/>
  <c r="D329" i="18"/>
  <c r="D328" i="18"/>
  <c r="C328" i="18"/>
  <c r="D327" i="18"/>
  <c r="C327" i="18"/>
  <c r="D326" i="18"/>
  <c r="C326" i="18"/>
  <c r="D325" i="18"/>
  <c r="C325" i="18"/>
  <c r="D324" i="18"/>
  <c r="C324" i="18"/>
  <c r="D323" i="18"/>
  <c r="C323" i="18"/>
  <c r="D322" i="18"/>
  <c r="C322" i="18"/>
  <c r="D321" i="18"/>
  <c r="C321" i="18"/>
  <c r="D320" i="18"/>
  <c r="C320" i="18"/>
  <c r="D319" i="18"/>
  <c r="C319" i="18"/>
  <c r="D318" i="18"/>
  <c r="C318" i="18"/>
  <c r="D317" i="18"/>
  <c r="C317" i="18"/>
  <c r="D316" i="18"/>
  <c r="C316" i="18"/>
  <c r="D315" i="18"/>
  <c r="C315" i="18"/>
  <c r="D314" i="18"/>
  <c r="C314" i="18"/>
  <c r="D313" i="18"/>
  <c r="C313" i="18"/>
  <c r="D312" i="18"/>
  <c r="C312" i="18"/>
  <c r="D311" i="18"/>
  <c r="C311" i="18"/>
  <c r="D310" i="18"/>
  <c r="C310" i="18"/>
  <c r="D309" i="18"/>
  <c r="C309" i="18"/>
  <c r="D308" i="18"/>
  <c r="C308" i="18"/>
  <c r="D307" i="18"/>
  <c r="C307" i="18"/>
  <c r="D306" i="18"/>
  <c r="C306" i="18"/>
  <c r="D305" i="18"/>
  <c r="C305" i="18"/>
  <c r="D304" i="18"/>
  <c r="C304" i="18"/>
  <c r="D303" i="18"/>
  <c r="C303" i="18"/>
  <c r="D302" i="18"/>
  <c r="C302" i="18"/>
  <c r="D301" i="18"/>
  <c r="C301" i="18"/>
  <c r="D300" i="18"/>
  <c r="C300" i="18"/>
  <c r="D299" i="18"/>
  <c r="C299" i="18"/>
  <c r="D298" i="18"/>
  <c r="C298" i="18"/>
  <c r="D297" i="18"/>
  <c r="C297" i="18"/>
  <c r="D296" i="18"/>
  <c r="C296" i="18"/>
  <c r="D295" i="18"/>
  <c r="C295" i="18"/>
  <c r="D294" i="18"/>
  <c r="C294" i="18"/>
  <c r="D293" i="18"/>
  <c r="C293" i="18"/>
  <c r="D291" i="18"/>
  <c r="C291" i="18"/>
  <c r="D292" i="18"/>
  <c r="C292" i="18"/>
  <c r="D290" i="18"/>
  <c r="C290" i="18"/>
  <c r="D289" i="18"/>
  <c r="C289" i="18"/>
  <c r="D288" i="18"/>
  <c r="C288" i="18"/>
  <c r="D287" i="18"/>
  <c r="C287" i="18"/>
  <c r="C286" i="18"/>
  <c r="D286" i="18"/>
  <c r="D285" i="18"/>
  <c r="C285" i="18"/>
  <c r="D18" i="19" l="1"/>
  <c r="E17" i="19" s="1"/>
  <c r="K174" i="18"/>
  <c r="K173" i="18"/>
  <c r="K172" i="18"/>
  <c r="K171" i="18"/>
  <c r="J174" i="18"/>
  <c r="J173" i="18"/>
  <c r="J172" i="18"/>
  <c r="J171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Q100" i="18"/>
  <c r="Q101" i="18"/>
  <c r="Q102" i="18"/>
  <c r="Q103" i="18"/>
  <c r="Q104" i="18"/>
  <c r="Q105" i="18"/>
  <c r="Q106" i="18"/>
  <c r="Q122" i="18"/>
  <c r="R122" i="18"/>
  <c r="S122" i="18"/>
  <c r="T122" i="18"/>
  <c r="Q123" i="18"/>
  <c r="R123" i="18"/>
  <c r="S123" i="18"/>
  <c r="T123" i="18"/>
  <c r="Q124" i="18"/>
  <c r="R124" i="18"/>
  <c r="S124" i="18"/>
  <c r="T124" i="18"/>
  <c r="Q125" i="18"/>
  <c r="R125" i="18"/>
  <c r="S125" i="18"/>
  <c r="T125" i="18"/>
  <c r="Q126" i="18"/>
  <c r="R126" i="18"/>
  <c r="S126" i="18"/>
  <c r="T126" i="18"/>
  <c r="Q127" i="18"/>
  <c r="R127" i="18"/>
  <c r="S127" i="18"/>
  <c r="T127" i="18"/>
  <c r="Q128" i="18"/>
  <c r="R128" i="18"/>
  <c r="S128" i="18"/>
  <c r="T128" i="18"/>
  <c r="Q129" i="18"/>
  <c r="R129" i="18"/>
  <c r="S129" i="18"/>
  <c r="T129" i="18"/>
  <c r="Q130" i="18"/>
  <c r="R130" i="18"/>
  <c r="S130" i="18"/>
  <c r="T130" i="18"/>
  <c r="Q131" i="18"/>
  <c r="R131" i="18"/>
  <c r="S131" i="18"/>
  <c r="T131" i="18"/>
  <c r="Q132" i="18"/>
  <c r="R132" i="18"/>
  <c r="S132" i="18"/>
  <c r="T132" i="18"/>
  <c r="Q133" i="18"/>
  <c r="R133" i="18"/>
  <c r="S133" i="18"/>
  <c r="T133" i="18"/>
  <c r="Q134" i="18"/>
  <c r="R134" i="18"/>
  <c r="S134" i="18"/>
  <c r="T134" i="18"/>
  <c r="Q135" i="18"/>
  <c r="R135" i="18"/>
  <c r="S135" i="18"/>
  <c r="T135" i="18"/>
  <c r="Q136" i="18"/>
  <c r="R136" i="18"/>
  <c r="S136" i="18"/>
  <c r="T136" i="18"/>
  <c r="Q137" i="18"/>
  <c r="R137" i="18"/>
  <c r="S137" i="18"/>
  <c r="T137" i="18"/>
  <c r="Q138" i="18"/>
  <c r="R138" i="18"/>
  <c r="S138" i="18"/>
  <c r="T138" i="18"/>
  <c r="R121" i="18"/>
  <c r="S121" i="18"/>
  <c r="T121" i="18"/>
  <c r="Q121" i="18"/>
  <c r="E14" i="19" l="1"/>
  <c r="E15" i="19"/>
  <c r="E16" i="19"/>
  <c r="R72" i="18"/>
  <c r="S72" i="18"/>
  <c r="T72" i="18"/>
  <c r="R73" i="18"/>
  <c r="S73" i="18"/>
  <c r="T73" i="18"/>
  <c r="R74" i="18"/>
  <c r="S74" i="18"/>
  <c r="T74" i="18"/>
  <c r="R75" i="18"/>
  <c r="S75" i="18"/>
  <c r="T75" i="18"/>
  <c r="R76" i="18"/>
  <c r="S76" i="18"/>
  <c r="T76" i="18"/>
  <c r="R77" i="18"/>
  <c r="S77" i="18"/>
  <c r="T77" i="18"/>
  <c r="R78" i="18"/>
  <c r="S78" i="18"/>
  <c r="T78" i="18"/>
  <c r="R79" i="18"/>
  <c r="S79" i="18"/>
  <c r="T79" i="18"/>
  <c r="R80" i="18"/>
  <c r="S80" i="18"/>
  <c r="T80" i="18"/>
  <c r="R81" i="18"/>
  <c r="S81" i="18"/>
  <c r="T81" i="18"/>
  <c r="R82" i="18"/>
  <c r="S82" i="18"/>
  <c r="T82" i="18"/>
  <c r="R83" i="18"/>
  <c r="S83" i="18"/>
  <c r="T83" i="18"/>
  <c r="R84" i="18"/>
  <c r="S84" i="18"/>
  <c r="T84" i="18"/>
  <c r="R85" i="18"/>
  <c r="S85" i="18"/>
  <c r="T85" i="18"/>
  <c r="R86" i="18"/>
  <c r="S86" i="18"/>
  <c r="T86" i="18"/>
  <c r="R87" i="18"/>
  <c r="S87" i="18"/>
  <c r="T87" i="18"/>
  <c r="R88" i="18"/>
  <c r="S88" i="18"/>
  <c r="T88" i="18"/>
  <c r="R89" i="18"/>
  <c r="S89" i="18"/>
  <c r="T89" i="18"/>
  <c r="R90" i="18"/>
  <c r="S90" i="18"/>
  <c r="T90" i="18"/>
  <c r="R91" i="18"/>
  <c r="S91" i="18"/>
  <c r="T91" i="18"/>
  <c r="R92" i="18"/>
  <c r="S92" i="18"/>
  <c r="T92" i="18"/>
  <c r="R93" i="18"/>
  <c r="S93" i="18"/>
  <c r="T93" i="18"/>
  <c r="R94" i="18"/>
  <c r="S94" i="18"/>
  <c r="T94" i="18"/>
  <c r="R95" i="18"/>
  <c r="S95" i="18"/>
  <c r="T95" i="18"/>
  <c r="R96" i="18"/>
  <c r="S96" i="18"/>
  <c r="T96" i="18"/>
  <c r="R97" i="18"/>
  <c r="S97" i="18"/>
  <c r="T97" i="18"/>
  <c r="R98" i="18"/>
  <c r="S98" i="18"/>
  <c r="T98" i="18"/>
  <c r="R99" i="18"/>
  <c r="S99" i="18"/>
  <c r="T99" i="18"/>
  <c r="R100" i="18"/>
  <c r="S100" i="18"/>
  <c r="T100" i="18"/>
  <c r="R101" i="18"/>
  <c r="S101" i="18"/>
  <c r="T101" i="18"/>
  <c r="R102" i="18"/>
  <c r="S102" i="18"/>
  <c r="T102" i="18"/>
  <c r="R103" i="18"/>
  <c r="S103" i="18"/>
  <c r="T103" i="18"/>
  <c r="R104" i="18"/>
  <c r="S104" i="18"/>
  <c r="T104" i="18"/>
  <c r="R105" i="18"/>
  <c r="S105" i="18"/>
  <c r="T105" i="18"/>
  <c r="R106" i="18"/>
  <c r="S106" i="18"/>
  <c r="T106" i="18"/>
  <c r="R71" i="18"/>
  <c r="S71" i="18"/>
  <c r="T71" i="18"/>
  <c r="Q13" i="18"/>
  <c r="R13" i="18"/>
  <c r="S13" i="18"/>
  <c r="T13" i="18"/>
  <c r="Q14" i="18"/>
  <c r="R14" i="18"/>
  <c r="S14" i="18"/>
  <c r="T14" i="18"/>
  <c r="Q15" i="18"/>
  <c r="R15" i="18"/>
  <c r="S15" i="18"/>
  <c r="T15" i="18"/>
  <c r="Q16" i="18"/>
  <c r="R16" i="18"/>
  <c r="S16" i="18"/>
  <c r="T16" i="18"/>
  <c r="Q17" i="18"/>
  <c r="R17" i="18"/>
  <c r="S17" i="18"/>
  <c r="T17" i="18"/>
  <c r="Q18" i="18"/>
  <c r="R18" i="18"/>
  <c r="S18" i="18"/>
  <c r="T18" i="18"/>
  <c r="Q19" i="18"/>
  <c r="R19" i="18"/>
  <c r="S19" i="18"/>
  <c r="T19" i="18"/>
  <c r="Q20" i="18"/>
  <c r="R20" i="18"/>
  <c r="S20" i="18"/>
  <c r="T20" i="18"/>
  <c r="Q21" i="18"/>
  <c r="R21" i="18"/>
  <c r="S21" i="18"/>
  <c r="T21" i="18"/>
  <c r="Q22" i="18"/>
  <c r="R22" i="18"/>
  <c r="S22" i="18"/>
  <c r="T22" i="18"/>
  <c r="Q23" i="18"/>
  <c r="R23" i="18"/>
  <c r="S23" i="18"/>
  <c r="T23" i="18"/>
  <c r="Q24" i="18"/>
  <c r="R24" i="18"/>
  <c r="S24" i="18"/>
  <c r="T24" i="18"/>
  <c r="Q25" i="18"/>
  <c r="R25" i="18"/>
  <c r="S25" i="18"/>
  <c r="T25" i="18"/>
  <c r="Q26" i="18"/>
  <c r="R26" i="18"/>
  <c r="S26" i="18"/>
  <c r="T26" i="18"/>
  <c r="Q27" i="18"/>
  <c r="R27" i="18"/>
  <c r="S27" i="18"/>
  <c r="T27" i="18"/>
  <c r="Q28" i="18"/>
  <c r="R28" i="18"/>
  <c r="S28" i="18"/>
  <c r="T28" i="18"/>
  <c r="Q29" i="18"/>
  <c r="R29" i="18"/>
  <c r="S29" i="18"/>
  <c r="T29" i="18"/>
  <c r="Q30" i="18"/>
  <c r="R30" i="18"/>
  <c r="S30" i="18"/>
  <c r="T30" i="18"/>
  <c r="Q31" i="18"/>
  <c r="R31" i="18"/>
  <c r="S31" i="18"/>
  <c r="T31" i="18"/>
  <c r="Q32" i="18"/>
  <c r="R32" i="18"/>
  <c r="S32" i="18"/>
  <c r="T32" i="18"/>
  <c r="Q33" i="18"/>
  <c r="R33" i="18"/>
  <c r="S33" i="18"/>
  <c r="T33" i="18"/>
  <c r="Q34" i="18"/>
  <c r="R34" i="18"/>
  <c r="S34" i="18"/>
  <c r="T34" i="18"/>
  <c r="Q35" i="18"/>
  <c r="R35" i="18"/>
  <c r="S35" i="18"/>
  <c r="T35" i="18"/>
  <c r="Q36" i="18"/>
  <c r="R36" i="18"/>
  <c r="S36" i="18"/>
  <c r="T36" i="18"/>
  <c r="Q37" i="18"/>
  <c r="R37" i="18"/>
  <c r="S37" i="18"/>
  <c r="T37" i="18"/>
  <c r="Q38" i="18"/>
  <c r="R38" i="18"/>
  <c r="S38" i="18"/>
  <c r="T38" i="18"/>
  <c r="Q39" i="18"/>
  <c r="R39" i="18"/>
  <c r="S39" i="18"/>
  <c r="T39" i="18"/>
  <c r="Q40" i="18"/>
  <c r="R40" i="18"/>
  <c r="S40" i="18"/>
  <c r="T40" i="18"/>
  <c r="Q41" i="18"/>
  <c r="R41" i="18"/>
  <c r="S41" i="18"/>
  <c r="T41" i="18"/>
  <c r="Q42" i="18"/>
  <c r="R42" i="18"/>
  <c r="S42" i="18"/>
  <c r="T42" i="18"/>
  <c r="Q43" i="18"/>
  <c r="R43" i="18"/>
  <c r="S43" i="18"/>
  <c r="T43" i="18"/>
  <c r="Q44" i="18"/>
  <c r="R44" i="18"/>
  <c r="S44" i="18"/>
  <c r="T44" i="18"/>
  <c r="Q45" i="18"/>
  <c r="R45" i="18"/>
  <c r="S45" i="18"/>
  <c r="T45" i="18"/>
  <c r="Q46" i="18"/>
  <c r="R46" i="18"/>
  <c r="S46" i="18"/>
  <c r="T46" i="18"/>
  <c r="Q47" i="18"/>
  <c r="R47" i="18"/>
  <c r="S47" i="18"/>
  <c r="T47" i="18"/>
  <c r="Q48" i="18"/>
  <c r="R48" i="18"/>
  <c r="S48" i="18"/>
  <c r="T48" i="18"/>
  <c r="Q49" i="18"/>
  <c r="R49" i="18"/>
  <c r="S49" i="18"/>
  <c r="T49" i="18"/>
  <c r="Q50" i="18"/>
  <c r="R50" i="18"/>
  <c r="S50" i="18"/>
  <c r="T50" i="18"/>
  <c r="Q51" i="18"/>
  <c r="R51" i="18"/>
  <c r="S51" i="18"/>
  <c r="T51" i="18"/>
  <c r="Q52" i="18"/>
  <c r="R52" i="18"/>
  <c r="S52" i="18"/>
  <c r="T52" i="18"/>
  <c r="Q53" i="18"/>
  <c r="R53" i="18"/>
  <c r="S53" i="18"/>
  <c r="T53" i="18"/>
  <c r="Q54" i="18"/>
  <c r="R54" i="18"/>
  <c r="S54" i="18"/>
  <c r="T54" i="18"/>
  <c r="Q55" i="18"/>
  <c r="R55" i="18"/>
  <c r="S55" i="18"/>
  <c r="T55" i="18"/>
  <c r="Q56" i="18"/>
  <c r="R56" i="18"/>
  <c r="S56" i="18"/>
  <c r="T56" i="18"/>
  <c r="R12" i="18"/>
  <c r="S12" i="18"/>
  <c r="T12" i="18"/>
  <c r="Q12" i="18"/>
  <c r="D9" i="19"/>
  <c r="D10" i="19"/>
  <c r="C9" i="19"/>
  <c r="C10" i="19"/>
  <c r="B9" i="19"/>
  <c r="B10" i="19"/>
  <c r="E9" i="19"/>
  <c r="E10" i="19"/>
  <c r="E8" i="19"/>
  <c r="D8" i="19"/>
  <c r="C8" i="19"/>
  <c r="B8" i="19"/>
  <c r="K96" i="16" l="1"/>
  <c r="J96" i="16"/>
  <c r="K95" i="16"/>
  <c r="J95" i="16"/>
  <c r="K94" i="16"/>
  <c r="J94" i="16"/>
  <c r="K93" i="16"/>
  <c r="J93" i="16"/>
  <c r="K90" i="16"/>
  <c r="J91" i="16"/>
  <c r="K91" i="16"/>
  <c r="K92" i="16"/>
  <c r="J92" i="16"/>
  <c r="J90" i="16"/>
  <c r="D25" i="17"/>
  <c r="D26" i="17"/>
  <c r="C25" i="17"/>
  <c r="C26" i="17"/>
  <c r="B25" i="17"/>
  <c r="B26" i="17"/>
  <c r="D24" i="17"/>
  <c r="C24" i="17"/>
  <c r="B24" i="17"/>
  <c r="K115" i="1" l="1"/>
  <c r="K114" i="1"/>
  <c r="K113" i="1"/>
  <c r="K112" i="1"/>
  <c r="J112" i="1"/>
  <c r="J113" i="1"/>
  <c r="K111" i="1"/>
  <c r="K110" i="1"/>
  <c r="J115" i="1"/>
  <c r="J114" i="1"/>
  <c r="J111" i="1"/>
  <c r="J110" i="1"/>
  <c r="Q61" i="1" l="1"/>
  <c r="R61" i="1"/>
  <c r="S61" i="1"/>
  <c r="Q62" i="1"/>
  <c r="R62" i="1"/>
  <c r="S62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69" i="1"/>
  <c r="R69" i="1"/>
  <c r="S69" i="1"/>
  <c r="Q70" i="1"/>
  <c r="R70" i="1"/>
  <c r="S70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78" i="1"/>
  <c r="R78" i="1"/>
  <c r="S78" i="1"/>
  <c r="Q79" i="1"/>
  <c r="R79" i="1"/>
  <c r="S79" i="1"/>
  <c r="Q80" i="1"/>
  <c r="R80" i="1"/>
  <c r="S80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88" i="1"/>
  <c r="R88" i="1"/>
  <c r="S88" i="1"/>
  <c r="Q89" i="1"/>
  <c r="R89" i="1"/>
  <c r="S89" i="1"/>
  <c r="Q90" i="1"/>
  <c r="R90" i="1"/>
  <c r="S90" i="1"/>
  <c r="Q91" i="1"/>
  <c r="R91" i="1"/>
  <c r="S91" i="1"/>
  <c r="Q92" i="1"/>
  <c r="R92" i="1"/>
  <c r="S92" i="1"/>
  <c r="Q93" i="1"/>
  <c r="R93" i="1"/>
  <c r="S93" i="1"/>
  <c r="Q94" i="1"/>
  <c r="R94" i="1"/>
  <c r="S94" i="1"/>
  <c r="Q95" i="1"/>
  <c r="R95" i="1"/>
  <c r="S95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61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61" i="1"/>
  <c r="H106" i="1"/>
  <c r="H103" i="1"/>
  <c r="H104" i="1"/>
  <c r="H105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61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61" i="1"/>
  <c r="A95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61" i="1"/>
  <c r="D8" i="13"/>
  <c r="D9" i="13"/>
  <c r="D7" i="13"/>
  <c r="C8" i="13"/>
  <c r="C9" i="13"/>
  <c r="C7" i="13"/>
  <c r="B8" i="13"/>
  <c r="B9" i="13"/>
  <c r="B7" i="13"/>
  <c r="E318" i="14"/>
  <c r="D318" i="14"/>
  <c r="C318" i="14"/>
  <c r="B318" i="14"/>
  <c r="E317" i="14"/>
  <c r="D317" i="14"/>
  <c r="C317" i="14"/>
  <c r="B317" i="14"/>
  <c r="E316" i="14"/>
  <c r="D316" i="14"/>
  <c r="C316" i="14"/>
  <c r="B316" i="14"/>
  <c r="E315" i="14"/>
  <c r="D315" i="14"/>
  <c r="C315" i="14"/>
  <c r="B315" i="14"/>
  <c r="E314" i="14"/>
  <c r="D314" i="14"/>
  <c r="C314" i="14"/>
  <c r="B314" i="14"/>
  <c r="E313" i="14"/>
  <c r="D313" i="14"/>
  <c r="C313" i="14"/>
  <c r="B313" i="14"/>
  <c r="E312" i="14"/>
  <c r="D312" i="14"/>
  <c r="C312" i="14"/>
  <c r="B312" i="14"/>
  <c r="E311" i="14"/>
  <c r="D311" i="14"/>
  <c r="C311" i="14"/>
  <c r="B311" i="14"/>
  <c r="E310" i="14"/>
  <c r="D310" i="14"/>
  <c r="C310" i="14"/>
  <c r="B310" i="14"/>
  <c r="E309" i="14"/>
  <c r="D309" i="14"/>
  <c r="C309" i="14"/>
  <c r="B309" i="14"/>
  <c r="E308" i="14"/>
  <c r="D308" i="14"/>
  <c r="C308" i="14"/>
  <c r="B308" i="14"/>
  <c r="E307" i="14"/>
  <c r="D307" i="14"/>
  <c r="C307" i="14"/>
  <c r="B307" i="14"/>
  <c r="E306" i="14"/>
  <c r="D306" i="14"/>
  <c r="C306" i="14"/>
  <c r="B306" i="14"/>
  <c r="E305" i="14"/>
  <c r="D305" i="14"/>
  <c r="C305" i="14"/>
  <c r="B305" i="14"/>
  <c r="E304" i="14"/>
  <c r="D304" i="14"/>
  <c r="C304" i="14"/>
  <c r="B304" i="14"/>
  <c r="E303" i="14"/>
  <c r="E319" i="14" s="1"/>
  <c r="D303" i="14"/>
  <c r="D319" i="14" s="1"/>
  <c r="C303" i="14"/>
  <c r="C319" i="14" s="1"/>
  <c r="B303" i="14"/>
  <c r="B319" i="14" s="1"/>
  <c r="E272" i="14"/>
  <c r="D272" i="14"/>
  <c r="C272" i="14"/>
  <c r="B272" i="14"/>
  <c r="E271" i="14"/>
  <c r="D271" i="14"/>
  <c r="C271" i="14"/>
  <c r="B271" i="14"/>
  <c r="E270" i="14"/>
  <c r="D270" i="14"/>
  <c r="C270" i="14"/>
  <c r="B270" i="14"/>
  <c r="E269" i="14"/>
  <c r="D269" i="14"/>
  <c r="C269" i="14"/>
  <c r="B269" i="14"/>
  <c r="E268" i="14"/>
  <c r="D268" i="14"/>
  <c r="C268" i="14"/>
  <c r="B268" i="14"/>
  <c r="E267" i="14"/>
  <c r="D267" i="14"/>
  <c r="C267" i="14"/>
  <c r="B267" i="14"/>
  <c r="E266" i="14"/>
  <c r="D266" i="14"/>
  <c r="C266" i="14"/>
  <c r="B266" i="14"/>
  <c r="E265" i="14"/>
  <c r="D265" i="14"/>
  <c r="C265" i="14"/>
  <c r="B265" i="14"/>
  <c r="E264" i="14"/>
  <c r="D264" i="14"/>
  <c r="C264" i="14"/>
  <c r="B264" i="14"/>
  <c r="E263" i="14"/>
  <c r="D263" i="14"/>
  <c r="C263" i="14"/>
  <c r="B263" i="14"/>
  <c r="E262" i="14"/>
  <c r="D262" i="14"/>
  <c r="C262" i="14"/>
  <c r="B262" i="14"/>
  <c r="E261" i="14"/>
  <c r="D261" i="14"/>
  <c r="C261" i="14"/>
  <c r="B261" i="14"/>
  <c r="E260" i="14"/>
  <c r="D260" i="14"/>
  <c r="C260" i="14"/>
  <c r="B260" i="14"/>
  <c r="E259" i="14"/>
  <c r="D259" i="14"/>
  <c r="C259" i="14"/>
  <c r="B259" i="14"/>
  <c r="E258" i="14"/>
  <c r="D258" i="14"/>
  <c r="C258" i="14"/>
  <c r="B258" i="14"/>
  <c r="E257" i="14"/>
  <c r="D257" i="14"/>
  <c r="C257" i="14"/>
  <c r="B257" i="14"/>
  <c r="E256" i="14"/>
  <c r="D256" i="14"/>
  <c r="C256" i="14"/>
  <c r="B256" i="14"/>
  <c r="E255" i="14"/>
  <c r="D255" i="14"/>
  <c r="C255" i="14"/>
  <c r="B255" i="14"/>
  <c r="E254" i="14"/>
  <c r="D254" i="14"/>
  <c r="C254" i="14"/>
  <c r="B254" i="14"/>
  <c r="E253" i="14"/>
  <c r="D253" i="14"/>
  <c r="C253" i="14"/>
  <c r="B253" i="14"/>
  <c r="E252" i="14"/>
  <c r="E273" i="14" s="1"/>
  <c r="D252" i="14"/>
  <c r="D273" i="14" s="1"/>
  <c r="C252" i="14"/>
  <c r="C273" i="14" s="1"/>
  <c r="B252" i="14"/>
  <c r="E215" i="14"/>
  <c r="D215" i="14"/>
  <c r="C215" i="14"/>
  <c r="B215" i="14"/>
  <c r="E214" i="14"/>
  <c r="D214" i="14"/>
  <c r="C214" i="14"/>
  <c r="B214" i="14"/>
  <c r="E213" i="14"/>
  <c r="D213" i="14"/>
  <c r="C213" i="14"/>
  <c r="B213" i="14"/>
  <c r="E212" i="14"/>
  <c r="D212" i="14"/>
  <c r="C212" i="14"/>
  <c r="B212" i="14"/>
  <c r="E211" i="14"/>
  <c r="D211" i="14"/>
  <c r="C211" i="14"/>
  <c r="B211" i="14"/>
  <c r="E210" i="14"/>
  <c r="D210" i="14"/>
  <c r="C210" i="14"/>
  <c r="B210" i="14"/>
  <c r="E209" i="14"/>
  <c r="D209" i="14"/>
  <c r="C209" i="14"/>
  <c r="B209" i="14"/>
  <c r="E208" i="14"/>
  <c r="D208" i="14"/>
  <c r="C208" i="14"/>
  <c r="B208" i="14"/>
  <c r="E207" i="14"/>
  <c r="D207" i="14"/>
  <c r="C207" i="14"/>
  <c r="B207" i="14"/>
  <c r="E206" i="14"/>
  <c r="D206" i="14"/>
  <c r="C206" i="14"/>
  <c r="B206" i="14"/>
  <c r="E205" i="14"/>
  <c r="D205" i="14"/>
  <c r="C205" i="14"/>
  <c r="B205" i="14"/>
  <c r="E204" i="14"/>
  <c r="D204" i="14"/>
  <c r="C204" i="14"/>
  <c r="B204" i="14"/>
  <c r="E203" i="14"/>
  <c r="D203" i="14"/>
  <c r="C203" i="14"/>
  <c r="B203" i="14"/>
  <c r="E202" i="14"/>
  <c r="D202" i="14"/>
  <c r="C202" i="14"/>
  <c r="B202" i="14"/>
  <c r="E201" i="14"/>
  <c r="D201" i="14"/>
  <c r="C201" i="14"/>
  <c r="B201" i="14"/>
  <c r="E200" i="14"/>
  <c r="D200" i="14"/>
  <c r="C200" i="14"/>
  <c r="B200" i="14"/>
  <c r="E199" i="14"/>
  <c r="D199" i="14"/>
  <c r="C199" i="14"/>
  <c r="B199" i="14"/>
  <c r="E198" i="14"/>
  <c r="D198" i="14"/>
  <c r="C198" i="14"/>
  <c r="B198" i="14"/>
  <c r="E197" i="14"/>
  <c r="D197" i="14"/>
  <c r="C197" i="14"/>
  <c r="B197" i="14"/>
  <c r="E196" i="14"/>
  <c r="D196" i="14"/>
  <c r="C196" i="14"/>
  <c r="B196" i="14"/>
  <c r="E195" i="14"/>
  <c r="D195" i="14"/>
  <c r="D216" i="14" s="1"/>
  <c r="C195" i="14"/>
  <c r="C216" i="14" s="1"/>
  <c r="B195" i="14"/>
  <c r="B216" i="14" s="1"/>
  <c r="E157" i="14"/>
  <c r="D157" i="14"/>
  <c r="C157" i="14"/>
  <c r="B157" i="14"/>
  <c r="E156" i="14"/>
  <c r="D156" i="14"/>
  <c r="C156" i="14"/>
  <c r="B156" i="14"/>
  <c r="E155" i="14"/>
  <c r="D155" i="14"/>
  <c r="C155" i="14"/>
  <c r="B155" i="14"/>
  <c r="E154" i="14"/>
  <c r="D154" i="14"/>
  <c r="C154" i="14"/>
  <c r="B154" i="14"/>
  <c r="E153" i="14"/>
  <c r="D153" i="14"/>
  <c r="C153" i="14"/>
  <c r="B153" i="14"/>
  <c r="E152" i="14"/>
  <c r="D152" i="14"/>
  <c r="C152" i="14"/>
  <c r="B152" i="14"/>
  <c r="E151" i="14"/>
  <c r="D151" i="14"/>
  <c r="C151" i="14"/>
  <c r="B151" i="14"/>
  <c r="E150" i="14"/>
  <c r="D150" i="14"/>
  <c r="C150" i="14"/>
  <c r="B150" i="14"/>
  <c r="E149" i="14"/>
  <c r="D149" i="14"/>
  <c r="C149" i="14"/>
  <c r="B149" i="14"/>
  <c r="E148" i="14"/>
  <c r="D148" i="14"/>
  <c r="C148" i="14"/>
  <c r="B148" i="14"/>
  <c r="E147" i="14"/>
  <c r="D147" i="14"/>
  <c r="C147" i="14"/>
  <c r="B147" i="14"/>
  <c r="E146" i="14"/>
  <c r="D146" i="14"/>
  <c r="C146" i="14"/>
  <c r="B146" i="14"/>
  <c r="E145" i="14"/>
  <c r="E158" i="14" s="1"/>
  <c r="D145" i="14"/>
  <c r="D158" i="14" s="1"/>
  <c r="C145" i="14"/>
  <c r="C158" i="14" s="1"/>
  <c r="B145" i="14"/>
  <c r="B158" i="14" s="1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B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E115" i="14" s="1"/>
  <c r="D92" i="14"/>
  <c r="D115" i="14" s="1"/>
  <c r="C92" i="14"/>
  <c r="C115" i="14" s="1"/>
  <c r="B92" i="14"/>
  <c r="B115" i="14" s="1"/>
  <c r="E91" i="14"/>
  <c r="D91" i="14"/>
  <c r="C91" i="14"/>
  <c r="B91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E49" i="14" s="1"/>
  <c r="D35" i="14"/>
  <c r="D49" i="14" s="1"/>
  <c r="C35" i="14"/>
  <c r="B35" i="14"/>
  <c r="B49" i="14" s="1"/>
  <c r="C49" i="14" l="1"/>
  <c r="E216" i="14"/>
  <c r="B273" i="14"/>
  <c r="G10" i="15"/>
  <c r="F10" i="15"/>
  <c r="E10" i="15"/>
  <c r="D10" i="15"/>
  <c r="C10" i="15"/>
  <c r="B10" i="15"/>
  <c r="G9" i="15"/>
  <c r="F9" i="15"/>
  <c r="E9" i="15"/>
  <c r="D9" i="15"/>
  <c r="C9" i="15"/>
  <c r="B9" i="15"/>
  <c r="G8" i="15"/>
  <c r="F8" i="15"/>
  <c r="E8" i="15"/>
  <c r="D8" i="15"/>
  <c r="C8" i="15"/>
  <c r="B8" i="15"/>
</calcChain>
</file>

<file path=xl/sharedStrings.xml><?xml version="1.0" encoding="utf-8"?>
<sst xmlns="http://schemas.openxmlformats.org/spreadsheetml/2006/main" count="8012" uniqueCount="340">
  <si>
    <t>-</t>
  </si>
  <si>
    <t>Species</t>
  </si>
  <si>
    <t>Density</t>
  </si>
  <si>
    <t>Percent</t>
  </si>
  <si>
    <t>Biovolume</t>
  </si>
  <si>
    <t>#/mL</t>
  </si>
  <si>
    <t xml:space="preserve">                                        Phytoplankton Sample Analysis</t>
  </si>
  <si>
    <t>Aquatic Analysts</t>
  </si>
  <si>
    <r>
      <t>um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/mL</t>
    </r>
  </si>
  <si>
    <t xml:space="preserve">Sample: </t>
  </si>
  <si>
    <t xml:space="preserve">Trophic State Index: </t>
  </si>
  <si>
    <t xml:space="preserve">Total Density (#/mL): </t>
  </si>
  <si>
    <t xml:space="preserve">Sample Date: </t>
  </si>
  <si>
    <t xml:space="preserve">Sample Depth: </t>
  </si>
  <si>
    <r>
      <t>Total Biovolume (um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/mL):              </t>
    </r>
  </si>
  <si>
    <t xml:space="preserve">Sample ID: </t>
  </si>
  <si>
    <t>Group</t>
  </si>
  <si>
    <t xml:space="preserve">Sample Site: </t>
  </si>
  <si>
    <t>Bear Cr</t>
  </si>
  <si>
    <t>Site 40a</t>
  </si>
  <si>
    <t>SQ21</t>
  </si>
  <si>
    <t>Cryptomonas erosa</t>
  </si>
  <si>
    <t>cryptophyte</t>
  </si>
  <si>
    <t>Stephanodiscus niagarae</t>
  </si>
  <si>
    <t>diatom</t>
  </si>
  <si>
    <t>Achnanthes minutissima</t>
  </si>
  <si>
    <t>Ankistrodesmus falcatus</t>
  </si>
  <si>
    <t>green</t>
  </si>
  <si>
    <t>Synedra cyclopum</t>
  </si>
  <si>
    <t>Melosira granulata</t>
  </si>
  <si>
    <t>Cymbella minuta</t>
  </si>
  <si>
    <t>Melosira ambigua</t>
  </si>
  <si>
    <t>Achnanthes linearis</t>
  </si>
  <si>
    <t>Chrysococcus rufescens</t>
  </si>
  <si>
    <t>chrysophyte</t>
  </si>
  <si>
    <t>Navicula cryptocephala</t>
  </si>
  <si>
    <t>Navicula gregaria</t>
  </si>
  <si>
    <t>Nitzschia frustulum</t>
  </si>
  <si>
    <t>Nitzschia paleacea</t>
  </si>
  <si>
    <t>Cocconeis placentula</t>
  </si>
  <si>
    <t>Asterionella formosa</t>
  </si>
  <si>
    <t>Stephanodiscus hantzschii</t>
  </si>
  <si>
    <t>Anabaena flos-aquae</t>
  </si>
  <si>
    <t>bluegreen</t>
  </si>
  <si>
    <t>Lagynion sp.</t>
  </si>
  <si>
    <t>Rhodomonas minuta</t>
  </si>
  <si>
    <t>Gloeocystis ampla</t>
  </si>
  <si>
    <t>Chlamydomonas sp.</t>
  </si>
  <si>
    <t>Navicula cryptocephala veneta</t>
  </si>
  <si>
    <t>Amphora perpusilla</t>
  </si>
  <si>
    <t>Gomphonema olivaceum</t>
  </si>
  <si>
    <t>Cymbella sinuata</t>
  </si>
  <si>
    <t xml:space="preserve">Anabaena flos-aquae cells/mL = </t>
  </si>
  <si>
    <t>SQ22</t>
  </si>
  <si>
    <t>Site 40a DUP</t>
  </si>
  <si>
    <t>Aphanizomenon flos-aquae</t>
  </si>
  <si>
    <t>Dinobryon sertularia</t>
  </si>
  <si>
    <t>Schroederia sp.</t>
  </si>
  <si>
    <t>Pinnularia sp.</t>
  </si>
  <si>
    <t>Gomphonema angustatum</t>
  </si>
  <si>
    <t>Sphaerocystis schroeteri</t>
  </si>
  <si>
    <t>Pediastrum duplex</t>
  </si>
  <si>
    <t>Fragilaria vaucheria</t>
  </si>
  <si>
    <t>Ceratium hirundinella</t>
  </si>
  <si>
    <t>dinoflagellate</t>
  </si>
  <si>
    <t xml:space="preserve">Aphanizomenon flos-aquae cells/mL = </t>
  </si>
  <si>
    <t>Sample ID:</t>
  </si>
  <si>
    <t>SQ23</t>
  </si>
  <si>
    <t>Nitzschia amphibia</t>
  </si>
  <si>
    <t>Achnanthes clevei</t>
  </si>
  <si>
    <t>Cyclotella meneghiniana</t>
  </si>
  <si>
    <t>SQ26</t>
  </si>
  <si>
    <t>Scenedesmus quadricauda</t>
  </si>
  <si>
    <t>Diatoma tenue</t>
  </si>
  <si>
    <t>Kephyrion sp.</t>
  </si>
  <si>
    <t>Fragilaria construens venter</t>
  </si>
  <si>
    <t>Navicula tripunctata</t>
  </si>
  <si>
    <t>Synedra ulna</t>
  </si>
  <si>
    <t>SQ27</t>
  </si>
  <si>
    <t>Nitzschia dissipata</t>
  </si>
  <si>
    <t>Nitzschia communis</t>
  </si>
  <si>
    <t>Caloneis ventricosa minuta</t>
  </si>
  <si>
    <t>Nitzschia innominata</t>
  </si>
  <si>
    <t>Navicula cascadensis</t>
  </si>
  <si>
    <t>Fragilaria crotonensis</t>
  </si>
  <si>
    <t>Gomphonema subclavatum</t>
  </si>
  <si>
    <t>Kephyrion littorale</t>
  </si>
  <si>
    <t>Navicula viridula</t>
  </si>
  <si>
    <t>Fragilaria pinnata</t>
  </si>
  <si>
    <t>SQ28</t>
  </si>
  <si>
    <t>Cymbella affinis</t>
  </si>
  <si>
    <t>Achnanthes lanceolata</t>
  </si>
  <si>
    <t>Melosira granulata angustissima</t>
  </si>
  <si>
    <t>Nitzschia fonticola</t>
  </si>
  <si>
    <t>SQ29</t>
  </si>
  <si>
    <t>Navicula pupula</t>
  </si>
  <si>
    <t>Navicula minima</t>
  </si>
  <si>
    <t>SQ69</t>
  </si>
  <si>
    <t>Microcystis aeruginosa</t>
  </si>
  <si>
    <t xml:space="preserve">Microcystis aeruginosa cells/mL = </t>
  </si>
  <si>
    <t>SQ70</t>
  </si>
  <si>
    <t>Cyclotella stelligera</t>
  </si>
  <si>
    <t>Navicula decussis</t>
  </si>
  <si>
    <t>Navicula sp.</t>
  </si>
  <si>
    <t>SQ71</t>
  </si>
  <si>
    <t>Trachelomonas volvocina</t>
  </si>
  <si>
    <t>euglenoid</t>
  </si>
  <si>
    <t>Synedra rumpens</t>
  </si>
  <si>
    <t>SQ72</t>
  </si>
  <si>
    <t>Phytoplankton Sample Analysis</t>
  </si>
  <si>
    <t xml:space="preserve"> Phytoplankton Sample Analysis</t>
  </si>
  <si>
    <t>Microcystis aeruginosa cells/mL =</t>
  </si>
  <si>
    <r>
      <t>Total Biovolume (um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/mL):              </t>
    </r>
  </si>
  <si>
    <t>Peak Density</t>
  </si>
  <si>
    <t>Seasonal Average</t>
  </si>
  <si>
    <t>Density #/ml</t>
  </si>
  <si>
    <t>Biovolume, um3/mL</t>
  </si>
  <si>
    <t>Frequency Occurrence</t>
  </si>
  <si>
    <t>Cts</t>
  </si>
  <si>
    <t>Functional Group</t>
  </si>
  <si>
    <t>Oscillatoria limosa</t>
  </si>
  <si>
    <t>Species &gt;50% occurrence</t>
  </si>
  <si>
    <t>Achnanthes flexella</t>
  </si>
  <si>
    <t>Cymatopleura solea</t>
  </si>
  <si>
    <t>Glenodinium sp.</t>
  </si>
  <si>
    <t>Diatoma hiemale mesodon</t>
  </si>
  <si>
    <t>Gomphoneis herculeana</t>
  </si>
  <si>
    <t>Hannaea arcus</t>
  </si>
  <si>
    <t>Navicula anglica</t>
  </si>
  <si>
    <t>Navicula capitata</t>
  </si>
  <si>
    <t>Nitzschia acicularis</t>
  </si>
  <si>
    <t>Nitzschia linearis</t>
  </si>
  <si>
    <t>Nitzschia microcephala</t>
  </si>
  <si>
    <t>Nitzschia palea</t>
  </si>
  <si>
    <t>Nitzschia recta</t>
  </si>
  <si>
    <t>Nitzschia sp.</t>
  </si>
  <si>
    <t>Synedra radians</t>
  </si>
  <si>
    <t>Unidentified flagellate</t>
  </si>
  <si>
    <t>Green</t>
  </si>
  <si>
    <t>Pediastrum boryanum</t>
  </si>
  <si>
    <t>Schroderia sp.</t>
  </si>
  <si>
    <t>Bear Creek</t>
  </si>
  <si>
    <t>Density, %</t>
  </si>
  <si>
    <r>
      <t>Biovolume, um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/mL</t>
    </r>
  </si>
  <si>
    <t>Biovolume, %</t>
  </si>
  <si>
    <t>Total</t>
  </si>
  <si>
    <t>Trophic State Index: 46.0</t>
  </si>
  <si>
    <t xml:space="preserve">Oscillatoria limosa cells/mL = </t>
  </si>
  <si>
    <t>Trophic State Index: 62.9</t>
  </si>
  <si>
    <t>Trophic State Index: 57.4</t>
  </si>
  <si>
    <t>Trophic State Index: 41.3</t>
  </si>
  <si>
    <t>Trophic State Index: 59</t>
  </si>
  <si>
    <t>Trophic State Index: 50.7</t>
  </si>
  <si>
    <t>July</t>
  </si>
  <si>
    <t>August</t>
  </si>
  <si>
    <t>September</t>
  </si>
  <si>
    <r>
      <t>Total Biovolume (um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/mL):              </t>
    </r>
  </si>
  <si>
    <r>
      <t>Biovolume, um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/mL</t>
    </r>
  </si>
  <si>
    <t>Season</t>
  </si>
  <si>
    <t>Ave Density #/ml</t>
  </si>
  <si>
    <t>Ave Biovolume, um3/mL</t>
  </si>
  <si>
    <t>Major Species</t>
  </si>
  <si>
    <t>Peak</t>
  </si>
  <si>
    <t>Average Biovolume, um3/mL</t>
  </si>
  <si>
    <t>2015 Analyses</t>
  </si>
  <si>
    <t>Dinobryon sp.</t>
  </si>
  <si>
    <t>Trachelomonas scabra</t>
  </si>
  <si>
    <t>Chromulina sp.</t>
  </si>
  <si>
    <t>Trachelomonas crebea</t>
  </si>
  <si>
    <t>Mallomonas sp.</t>
  </si>
  <si>
    <t>Site 40a DUPL</t>
  </si>
  <si>
    <t>Stephanodiscus astraea minutula</t>
  </si>
  <si>
    <t>Dinobryon bavaricum</t>
  </si>
  <si>
    <t>Anabaena planctonica</t>
  </si>
  <si>
    <t>Chodatella wratislawiensis</t>
  </si>
  <si>
    <t>Nitzschia capitellata</t>
  </si>
  <si>
    <t>Kephyrion spirale</t>
  </si>
  <si>
    <t>Trachelomonas hispida</t>
  </si>
  <si>
    <t>Crucigenia quadrata</t>
  </si>
  <si>
    <t>Trachelomonas robusta</t>
  </si>
  <si>
    <t>Navicula graciloides</t>
  </si>
  <si>
    <t>Oocystis pusilla</t>
  </si>
  <si>
    <t>Scenedesmus denticulatus</t>
  </si>
  <si>
    <t>Rhoicosphenia curvata</t>
  </si>
  <si>
    <t>Trachelomonas charkowensis</t>
  </si>
  <si>
    <t>Euglena sp.</t>
  </si>
  <si>
    <t xml:space="preserve">Season </t>
  </si>
  <si>
    <t xml:space="preserve">Major Species </t>
  </si>
  <si>
    <t>Bluegreen</t>
  </si>
  <si>
    <r>
      <t>Peak Biovolume, um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/mL</t>
    </r>
  </si>
  <si>
    <r>
      <t>Total Biovolume (um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 xml:space="preserve">/mL):              </t>
    </r>
  </si>
  <si>
    <t>Site 40a #1</t>
  </si>
  <si>
    <t>Diatoma vulgare</t>
  </si>
  <si>
    <t>Gomphonema truncatum</t>
  </si>
  <si>
    <t>Fragilaria capucina mesolepta</t>
  </si>
  <si>
    <t>Cladophora sp.</t>
  </si>
  <si>
    <t>Ulothrix sp.</t>
  </si>
  <si>
    <t>Elakatothrix gelatinosa</t>
  </si>
  <si>
    <t>Site 40a #2</t>
  </si>
  <si>
    <t>Pinnularia borealis</t>
  </si>
  <si>
    <t>Coscinodiscus sp.</t>
  </si>
  <si>
    <t>Cymbella mexicana</t>
  </si>
  <si>
    <t>Oocystis lacustris</t>
  </si>
  <si>
    <t>Synedra socia</t>
  </si>
  <si>
    <t>Fragilaria leptostauron</t>
  </si>
  <si>
    <t>Gomphonema tenellum</t>
  </si>
  <si>
    <t>Melosira varians</t>
  </si>
  <si>
    <t xml:space="preserve">August </t>
  </si>
  <si>
    <t>October</t>
  </si>
  <si>
    <t>Season Mid July-October 2016</t>
  </si>
  <si>
    <t>Density #/mL</t>
  </si>
  <si>
    <t>Biovolume um3/mL</t>
  </si>
  <si>
    <r>
      <t>Total Biovolume (um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/mL):              </t>
    </r>
  </si>
  <si>
    <r>
      <t>um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/mL</t>
    </r>
  </si>
  <si>
    <r>
      <t>Seasonal Average Biovolume, um</t>
    </r>
    <r>
      <rPr>
        <vertAlign val="superscript"/>
        <sz val="10"/>
        <rFont val="Arial"/>
        <family val="1"/>
      </rPr>
      <t>3</t>
    </r>
    <r>
      <rPr>
        <sz val="10"/>
        <rFont val="Arial"/>
        <family val="1"/>
      </rPr>
      <t>/mL</t>
    </r>
  </si>
  <si>
    <t>Aphanizomenon</t>
  </si>
  <si>
    <t>Microcystis</t>
  </si>
  <si>
    <t>Anabaena</t>
  </si>
  <si>
    <t>Oscillatoria</t>
  </si>
  <si>
    <t>Potential Toxin Risk</t>
  </si>
  <si>
    <t>Very low</t>
  </si>
  <si>
    <t>Low</t>
  </si>
  <si>
    <t>Jul</t>
  </si>
  <si>
    <t>Aug</t>
  </si>
  <si>
    <t>Sep</t>
  </si>
  <si>
    <t>Average</t>
  </si>
  <si>
    <t>Ap</t>
  </si>
  <si>
    <t>Mi</t>
  </si>
  <si>
    <t>An</t>
  </si>
  <si>
    <t>Os</t>
  </si>
  <si>
    <t>Gl</t>
  </si>
  <si>
    <t>Gloeotrichia</t>
  </si>
  <si>
    <t>Moderate</t>
  </si>
  <si>
    <t>Average Density, cells/ml</t>
  </si>
  <si>
    <t>Monthly High Average</t>
  </si>
  <si>
    <r>
      <t>11,500</t>
    </r>
    <r>
      <rPr>
        <vertAlign val="superscript"/>
        <sz val="9"/>
        <rFont val="Times New Roman"/>
        <family val="1"/>
      </rPr>
      <t>Mi</t>
    </r>
  </si>
  <si>
    <r>
      <t>121,000</t>
    </r>
    <r>
      <rPr>
        <vertAlign val="superscript"/>
        <sz val="9"/>
        <rFont val="Times New Roman"/>
        <family val="1"/>
      </rPr>
      <t>Gl</t>
    </r>
  </si>
  <si>
    <r>
      <t>2,960</t>
    </r>
    <r>
      <rPr>
        <vertAlign val="superscript"/>
        <sz val="9"/>
        <rFont val="Times New Roman"/>
        <family val="1"/>
      </rPr>
      <t>An</t>
    </r>
  </si>
  <si>
    <r>
      <t>945</t>
    </r>
    <r>
      <rPr>
        <vertAlign val="superscript"/>
        <sz val="9"/>
        <rFont val="Times New Roman"/>
        <family val="1"/>
      </rPr>
      <t>Mi</t>
    </r>
  </si>
  <si>
    <r>
      <t>8,350</t>
    </r>
    <r>
      <rPr>
        <vertAlign val="superscript"/>
        <sz val="9"/>
        <rFont val="Times New Roman"/>
        <family val="1"/>
      </rPr>
      <t>Ap</t>
    </r>
  </si>
  <si>
    <r>
      <t>15,500</t>
    </r>
    <r>
      <rPr>
        <vertAlign val="superscript"/>
        <sz val="9"/>
        <rFont val="Times New Roman"/>
        <family val="1"/>
      </rPr>
      <t>Ap</t>
    </r>
  </si>
  <si>
    <r>
      <t>3,170</t>
    </r>
    <r>
      <rPr>
        <vertAlign val="superscript"/>
        <sz val="9"/>
        <rFont val="Times New Roman"/>
        <family val="1"/>
      </rPr>
      <t>Ap</t>
    </r>
  </si>
  <si>
    <r>
      <t>32,100</t>
    </r>
    <r>
      <rPr>
        <vertAlign val="superscript"/>
        <sz val="9"/>
        <rFont val="Times New Roman"/>
        <family val="1"/>
      </rPr>
      <t>Mi</t>
    </r>
  </si>
  <si>
    <r>
      <t>195</t>
    </r>
    <r>
      <rPr>
        <vertAlign val="superscript"/>
        <sz val="9"/>
        <rFont val="Times New Roman"/>
        <family val="1"/>
      </rPr>
      <t>An</t>
    </r>
  </si>
  <si>
    <r>
      <t>57,100</t>
    </r>
    <r>
      <rPr>
        <vertAlign val="superscript"/>
        <sz val="9"/>
        <rFont val="Times New Roman"/>
        <family val="1"/>
      </rPr>
      <t>Mi</t>
    </r>
  </si>
  <si>
    <t>Density Cells/ml</t>
  </si>
  <si>
    <t>Seasonal Ave Density #/ml</t>
  </si>
  <si>
    <t>Seasonal Ave Biovolume, um3/mL</t>
  </si>
  <si>
    <t>Season Mid July- September 2017</t>
  </si>
  <si>
    <r>
      <t>75,154</t>
    </r>
    <r>
      <rPr>
        <vertAlign val="superscript"/>
        <sz val="9"/>
        <rFont val="Times New Roman"/>
        <family val="1"/>
      </rPr>
      <t>MI</t>
    </r>
  </si>
  <si>
    <r>
      <t>Total Biovolume (um</t>
    </r>
    <r>
      <rPr>
        <b/>
        <vertAlign val="superscript"/>
        <sz val="8.5"/>
        <rFont val="Arial"/>
        <family val="2"/>
      </rPr>
      <t>3</t>
    </r>
    <r>
      <rPr>
        <b/>
        <sz val="8.5"/>
        <rFont val="Arial"/>
        <family val="2"/>
      </rPr>
      <t xml:space="preserve">/mL):              </t>
    </r>
  </si>
  <si>
    <r>
      <t>um</t>
    </r>
    <r>
      <rPr>
        <b/>
        <vertAlign val="superscript"/>
        <sz val="8.5"/>
        <rFont val="Arial"/>
        <family val="2"/>
      </rPr>
      <t>3</t>
    </r>
    <r>
      <rPr>
        <b/>
        <sz val="8.5"/>
        <rFont val="Arial"/>
        <family val="2"/>
      </rPr>
      <t>/mL</t>
    </r>
  </si>
  <si>
    <t>Lyngbya sp.</t>
  </si>
  <si>
    <t>Oscillatoria sp.</t>
  </si>
  <si>
    <t>Gomphonema clevei</t>
  </si>
  <si>
    <t>Meridion circulare</t>
  </si>
  <si>
    <t>Navicula radiosa</t>
  </si>
  <si>
    <t>Site 4a</t>
  </si>
  <si>
    <t>Pandorina morum</t>
  </si>
  <si>
    <t>Nephrocytium sp.</t>
  </si>
  <si>
    <t>EGL</t>
  </si>
  <si>
    <t>Stauroneis sp.</t>
  </si>
  <si>
    <t>Scenedesmus bijuga</t>
  </si>
  <si>
    <t>Mid July to Mid October</t>
  </si>
  <si>
    <t>% Density</t>
  </si>
  <si>
    <t>% Biovolume</t>
  </si>
  <si>
    <t>Diatom</t>
  </si>
  <si>
    <t>Chrysophte</t>
  </si>
  <si>
    <t>Species with &gt;100,000 Biovolume um3/mL</t>
  </si>
  <si>
    <t>Peak Density #/ml</t>
  </si>
  <si>
    <t>Peak Biovolume um3/mL</t>
  </si>
  <si>
    <t>Navicula minuscula</t>
  </si>
  <si>
    <t>Achnanthes deflexa</t>
  </si>
  <si>
    <t>Amphora ovalis</t>
  </si>
  <si>
    <t>Cymbella microcephala</t>
  </si>
  <si>
    <t>Fragilaria construens</t>
  </si>
  <si>
    <t>Gomphonema acuminatum</t>
  </si>
  <si>
    <t>Synedra mazamaensis</t>
  </si>
  <si>
    <t>June through September</t>
  </si>
  <si>
    <t>Density %</t>
  </si>
  <si>
    <t>Biovolume %</t>
  </si>
  <si>
    <t>June throught September 2019 Seasonal Average</t>
  </si>
  <si>
    <t>Lyngbya</t>
  </si>
  <si>
    <r>
      <t>181,402</t>
    </r>
    <r>
      <rPr>
        <vertAlign val="superscript"/>
        <sz val="9"/>
        <rFont val="Times New Roman"/>
        <family val="1"/>
      </rPr>
      <t>Mi</t>
    </r>
  </si>
  <si>
    <t>High</t>
  </si>
  <si>
    <r>
      <t>305,773</t>
    </r>
    <r>
      <rPr>
        <vertAlign val="superscript"/>
        <sz val="9"/>
        <rFont val="Times New Roman"/>
        <family val="1"/>
      </rPr>
      <t>Mi</t>
    </r>
  </si>
  <si>
    <t>Ly</t>
  </si>
  <si>
    <t>Evergreen</t>
  </si>
  <si>
    <t>Achnanthes marginulata</t>
  </si>
  <si>
    <t>Tetraedron minimum</t>
  </si>
  <si>
    <t>EGL Species List</t>
  </si>
  <si>
    <t>Monoraphid</t>
  </si>
  <si>
    <t>Asymmetric Biraphid</t>
  </si>
  <si>
    <t>Araphid</t>
  </si>
  <si>
    <t>Morphology</t>
  </si>
  <si>
    <t>Symmetric Biraphid</t>
  </si>
  <si>
    <t>Centric</t>
  </si>
  <si>
    <t>Nitzschioid</t>
  </si>
  <si>
    <t>Genera</t>
  </si>
  <si>
    <t>Biovolume &gt; 20,000 um3/mL</t>
  </si>
  <si>
    <t>x</t>
  </si>
  <si>
    <t>Eutrophic</t>
  </si>
  <si>
    <t>Mesotrophic</t>
  </si>
  <si>
    <t>Odor Water Supply</t>
  </si>
  <si>
    <t>Phosphorus enrichment</t>
  </si>
  <si>
    <t>Synedra</t>
  </si>
  <si>
    <t>Phosphorus Enrichment</t>
  </si>
  <si>
    <t>Eutrophic Waters</t>
  </si>
  <si>
    <t>Common Clean Water</t>
  </si>
  <si>
    <t>Sensitive Temperature</t>
  </si>
  <si>
    <t>Origin Lake Powell</t>
  </si>
  <si>
    <t>Potential Pollution Indicator</t>
  </si>
  <si>
    <t>Tolerance Metal Pollution</t>
  </si>
  <si>
    <t>85 species 2013-2019</t>
  </si>
  <si>
    <t>25 Genera 2013-2019</t>
  </si>
  <si>
    <t>Frequency</t>
  </si>
  <si>
    <t>&gt; 50% Occurrence 2013-2019</t>
  </si>
  <si>
    <t>High Nutrient Water</t>
  </si>
  <si>
    <t>Warmer Water</t>
  </si>
  <si>
    <t>Shade Tolerant</t>
  </si>
  <si>
    <t>Nutrient Enrichment</t>
  </si>
  <si>
    <t>Mesotrophic/Eutrophic</t>
  </si>
  <si>
    <t>Biovolume &gt; 50,000 um3/mL</t>
  </si>
  <si>
    <t>Higher Oxygen</t>
  </si>
  <si>
    <t>Tolerate Metal Pollution</t>
  </si>
  <si>
    <t>Evergreen Lake</t>
  </si>
  <si>
    <t>Bear Creek Reservoir</t>
  </si>
  <si>
    <t xml:space="preserve">EGL Species </t>
  </si>
  <si>
    <t>Maximum Biovolume um3/mL</t>
  </si>
  <si>
    <t>Frequency 2013-2019</t>
  </si>
  <si>
    <t>Bear Creek Reservoir Major Specieis</t>
  </si>
  <si>
    <t xml:space="preserve">Tolerate Metals </t>
  </si>
  <si>
    <t>High Nutrients</t>
  </si>
  <si>
    <t>M. granulata angustissima</t>
  </si>
  <si>
    <t>37 species 17 Genera</t>
  </si>
  <si>
    <t>Nutrient Rich Water</t>
  </si>
  <si>
    <t>Tolerant Metals</t>
  </si>
  <si>
    <t>Species Diversity</t>
  </si>
  <si>
    <t>Seasonal Diatoms</t>
  </si>
  <si>
    <t>Total Biovolume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</si>
</sst>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[$-409]d\-mmm;@"/>
    <numFmt numFmtId="166" formatCode="_(* #,##0_);_(* \(#,##0\);_(* &quot;-&quot;??_);_(@_)"/>
    <numFmt numFmtId="167" formatCode="#,##0.0"/>
    <numFmt numFmtId="168" formatCode="0.0%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0"/>
      <name val="Arial"/>
      <family val="1"/>
    </font>
    <font>
      <sz val="10"/>
      <name val="Arial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vertAlign val="superscript"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.5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Cambria"/>
      <family val="1"/>
      <scheme val="major"/>
    </font>
    <font>
      <b/>
      <sz val="8"/>
      <name val="Times New Roman"/>
      <family val="1"/>
    </font>
    <font>
      <sz val="10"/>
      <name val="Arial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6" fillId="0" borderId="0">
      <alignment horizontal="left" vertical="center"/>
    </xf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1" fillId="0" borderId="0"/>
  </cellStyleXfs>
  <cellXfs count="531">
    <xf numFmtId="0" fontId="0" fillId="0" borderId="0" xfId="0"/>
    <xf numFmtId="0" fontId="0" fillId="0" borderId="0" xfId="0" applyAlignment="1">
      <alignment horizontal="fill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5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right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15" fontId="0" fillId="0" borderId="0" xfId="0" applyNumberFormat="1" applyFill="1" applyBorder="1" applyAlignment="1"/>
    <xf numFmtId="15" fontId="0" fillId="0" borderId="0" xfId="0" applyNumberFormat="1" applyBorder="1" applyAlignment="1"/>
    <xf numFmtId="164" fontId="8" fillId="0" borderId="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65" fontId="8" fillId="2" borderId="1" xfId="3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4" fontId="8" fillId="2" borderId="2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/>
    </xf>
    <xf numFmtId="166" fontId="7" fillId="0" borderId="0" xfId="1" applyNumberFormat="1" applyFont="1" applyFill="1" applyBorder="1"/>
    <xf numFmtId="164" fontId="3" fillId="0" borderId="0" xfId="0" applyNumberFormat="1" applyFont="1" applyFill="1" applyBorder="1" applyAlignment="1"/>
    <xf numFmtId="164" fontId="0" fillId="0" borderId="0" xfId="0" applyNumberForma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 vertical="center"/>
    </xf>
    <xf numFmtId="3" fontId="6" fillId="0" borderId="0" xfId="3" applyNumberFormat="1" applyBorder="1">
      <alignment horizontal="left" vertical="center"/>
    </xf>
    <xf numFmtId="165" fontId="6" fillId="0" borderId="0" xfId="3" applyBorder="1">
      <alignment horizontal="left" vertical="center"/>
    </xf>
    <xf numFmtId="165" fontId="0" fillId="0" borderId="0" xfId="0" applyNumberFormat="1" applyBorder="1" applyAlignment="1"/>
    <xf numFmtId="3" fontId="0" fillId="0" borderId="0" xfId="0" applyNumberFormat="1" applyAlignment="1"/>
    <xf numFmtId="164" fontId="6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/>
    <xf numFmtId="164" fontId="0" fillId="0" borderId="0" xfId="0" applyNumberFormat="1" applyBorder="1" applyAlignment="1"/>
    <xf numFmtId="165" fontId="0" fillId="0" borderId="0" xfId="0" applyNumberFormat="1" applyAlignment="1"/>
    <xf numFmtId="165" fontId="3" fillId="2" borderId="4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165" fontId="0" fillId="0" borderId="1" xfId="0" applyNumberFormat="1" applyBorder="1" applyAlignment="1"/>
    <xf numFmtId="3" fontId="0" fillId="0" borderId="1" xfId="0" applyNumberFormat="1" applyBorder="1" applyAlignment="1"/>
    <xf numFmtId="9" fontId="0" fillId="0" borderId="1" xfId="2" applyFont="1" applyBorder="1"/>
    <xf numFmtId="165" fontId="0" fillId="0" borderId="4" xfId="0" applyNumberFormat="1" applyBorder="1" applyAlignment="1"/>
    <xf numFmtId="1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/>
    <xf numFmtId="165" fontId="0" fillId="0" borderId="5" xfId="0" applyNumberFormat="1" applyBorder="1" applyAlignment="1"/>
    <xf numFmtId="165" fontId="0" fillId="0" borderId="6" xfId="0" applyNumberFormat="1" applyBorder="1" applyAlignment="1"/>
    <xf numFmtId="3" fontId="0" fillId="3" borderId="1" xfId="0" applyNumberFormat="1" applyFill="1" applyBorder="1" applyAlignment="1">
      <alignment horizontal="center" vertical="center"/>
    </xf>
    <xf numFmtId="3" fontId="6" fillId="0" borderId="0" xfId="3" applyNumberFormat="1" applyFill="1" applyBorder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9" fontId="0" fillId="0" borderId="1" xfId="2" applyFont="1" applyFill="1" applyBorder="1"/>
    <xf numFmtId="14" fontId="0" fillId="0" borderId="0" xfId="0" applyNumberForma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0" fillId="0" borderId="1" xfId="0" applyBorder="1"/>
    <xf numFmtId="3" fontId="0" fillId="0" borderId="1" xfId="0" applyNumberFormat="1" applyBorder="1"/>
    <xf numFmtId="167" fontId="0" fillId="0" borderId="1" xfId="0" applyNumberFormat="1" applyBorder="1"/>
    <xf numFmtId="0" fontId="3" fillId="2" borderId="1" xfId="0" applyFont="1" applyFill="1" applyBorder="1" applyAlignment="1">
      <alignment horizontal="right"/>
    </xf>
    <xf numFmtId="167" fontId="0" fillId="2" borderId="1" xfId="0" applyNumberFormat="1" applyFill="1" applyBorder="1"/>
    <xf numFmtId="3" fontId="0" fillId="2" borderId="1" xfId="0" applyNumberFormat="1" applyFill="1" applyBorder="1"/>
    <xf numFmtId="0" fontId="3" fillId="0" borderId="1" xfId="0" applyFont="1" applyBorder="1" applyAlignment="1">
      <alignment horizontal="right"/>
    </xf>
    <xf numFmtId="0" fontId="6" fillId="2" borderId="1" xfId="0" applyFont="1" applyFill="1" applyBorder="1"/>
    <xf numFmtId="4" fontId="0" fillId="0" borderId="1" xfId="0" applyNumberFormat="1" applyBorder="1"/>
    <xf numFmtId="0" fontId="6" fillId="2" borderId="1" xfId="0" applyFont="1" applyFill="1" applyBorder="1" applyAlignment="1">
      <alignment horizontal="right"/>
    </xf>
    <xf numFmtId="164" fontId="0" fillId="2" borderId="1" xfId="0" applyNumberFormat="1" applyFill="1" applyBorder="1"/>
    <xf numFmtId="0" fontId="0" fillId="0" borderId="0" xfId="0" applyAlignment="1">
      <alignment horizontal="right"/>
    </xf>
    <xf numFmtId="164" fontId="0" fillId="0" borderId="1" xfId="0" applyNumberFormat="1" applyBorder="1"/>
    <xf numFmtId="1" fontId="0" fillId="0" borderId="1" xfId="0" applyNumberFormat="1" applyBorder="1"/>
    <xf numFmtId="0" fontId="0" fillId="0" borderId="1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vertical="center"/>
    </xf>
    <xf numFmtId="3" fontId="0" fillId="2" borderId="3" xfId="0" applyNumberFormat="1" applyFill="1" applyBorder="1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3" fontId="0" fillId="0" borderId="0" xfId="0" applyNumberFormat="1" applyFill="1" applyBorder="1"/>
    <xf numFmtId="167" fontId="0" fillId="0" borderId="0" xfId="0" applyNumberFormat="1" applyFill="1" applyBorder="1"/>
    <xf numFmtId="3" fontId="0" fillId="0" borderId="0" xfId="0" applyNumberFormat="1" applyBorder="1"/>
    <xf numFmtId="167" fontId="0" fillId="0" borderId="0" xfId="0" applyNumberFormat="1" applyBorder="1"/>
    <xf numFmtId="0" fontId="0" fillId="0" borderId="7" xfId="0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3" fontId="0" fillId="0" borderId="1" xfId="0" applyNumberForma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9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5" fontId="0" fillId="2" borderId="1" xfId="0" applyNumberForma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6" fillId="0" borderId="1" xfId="0" applyFont="1" applyBorder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8" fillId="2" borderId="1" xfId="0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6" fillId="0" borderId="0" xfId="0" applyFont="1" applyBorder="1"/>
    <xf numFmtId="1" fontId="0" fillId="0" borderId="1" xfId="0" applyNumberFormat="1" applyBorder="1" applyAlignment="1"/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17" fontId="6" fillId="2" borderId="1" xfId="0" applyNumberFormat="1" applyFont="1" applyFill="1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3" fontId="0" fillId="4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" fontId="0" fillId="0" borderId="0" xfId="0" applyNumberFormat="1"/>
    <xf numFmtId="0" fontId="2" fillId="0" borderId="0" xfId="0" applyFont="1"/>
    <xf numFmtId="1" fontId="0" fillId="5" borderId="0" xfId="0" applyNumberFormat="1" applyFill="1"/>
    <xf numFmtId="164" fontId="0" fillId="5" borderId="0" xfId="0" applyNumberFormat="1" applyFill="1"/>
    <xf numFmtId="37" fontId="0" fillId="5" borderId="0" xfId="1" applyNumberFormat="1" applyFont="1" applyFill="1"/>
    <xf numFmtId="0" fontId="2" fillId="5" borderId="0" xfId="0" applyFont="1" applyFill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/>
    <xf numFmtId="0" fontId="8" fillId="2" borderId="1" xfId="0" applyFont="1" applyFill="1" applyBorder="1"/>
    <xf numFmtId="165" fontId="8" fillId="2" borderId="1" xfId="0" applyNumberFormat="1" applyFont="1" applyFill="1" applyBorder="1" applyAlignment="1">
      <alignment horizontal="right" wrapText="1"/>
    </xf>
    <xf numFmtId="165" fontId="8" fillId="2" borderId="4" xfId="0" applyNumberFormat="1" applyFont="1" applyFill="1" applyBorder="1" applyAlignment="1">
      <alignment horizontal="right" wrapText="1"/>
    </xf>
    <xf numFmtId="16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right"/>
    </xf>
    <xf numFmtId="15" fontId="13" fillId="2" borderId="1" xfId="0" applyNumberFormat="1" applyFont="1" applyFill="1" applyBorder="1" applyAlignment="1">
      <alignment horizontal="left"/>
    </xf>
    <xf numFmtId="3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0" fontId="3" fillId="0" borderId="1" xfId="5" applyFont="1" applyBorder="1" applyAlignment="1">
      <alignment horizontal="right"/>
    </xf>
    <xf numFmtId="3" fontId="2" fillId="0" borderId="1" xfId="5" applyNumberFormat="1" applyBorder="1" applyAlignment="1">
      <alignment horizontal="right"/>
    </xf>
    <xf numFmtId="3" fontId="2" fillId="0" borderId="1" xfId="6" applyNumberFormat="1" applyBorder="1" applyAlignment="1">
      <alignment horizontal="right"/>
    </xf>
    <xf numFmtId="164" fontId="2" fillId="0" borderId="1" xfId="5" applyNumberFormat="1" applyBorder="1" applyAlignment="1">
      <alignment horizontal="right"/>
    </xf>
    <xf numFmtId="164" fontId="2" fillId="0" borderId="1" xfId="6" applyNumberFormat="1" applyBorder="1" applyAlignment="1">
      <alignment horizontal="right"/>
    </xf>
    <xf numFmtId="15" fontId="2" fillId="2" borderId="1" xfId="5" applyNumberFormat="1" applyFill="1" applyBorder="1" applyAlignment="1">
      <alignment horizontal="left"/>
    </xf>
    <xf numFmtId="15" fontId="2" fillId="2" borderId="1" xfId="6" applyNumberFormat="1" applyFill="1" applyBorder="1" applyAlignment="1">
      <alignment horizontal="left"/>
    </xf>
    <xf numFmtId="0" fontId="2" fillId="2" borderId="1" xfId="0" applyFont="1" applyFill="1" applyBorder="1"/>
    <xf numFmtId="166" fontId="0" fillId="0" borderId="0" xfId="0" applyNumberFormat="1"/>
    <xf numFmtId="168" fontId="0" fillId="0" borderId="0" xfId="2" applyNumberFormat="1" applyFont="1"/>
    <xf numFmtId="165" fontId="8" fillId="2" borderId="4" xfId="0" applyNumberFormat="1" applyFont="1" applyFill="1" applyBorder="1" applyAlignment="1">
      <alignment horizontal="center" vertical="center" wrapText="1"/>
    </xf>
    <xf numFmtId="0" fontId="16" fillId="0" borderId="0" xfId="4" applyFont="1"/>
    <xf numFmtId="0" fontId="17" fillId="0" borderId="0" xfId="5" applyFont="1" applyAlignment="1">
      <alignment horizontal="right"/>
    </xf>
    <xf numFmtId="0" fontId="18" fillId="0" borderId="0" xfId="5" applyFont="1" applyAlignment="1">
      <alignment horizontal="left"/>
    </xf>
    <xf numFmtId="0" fontId="19" fillId="0" borderId="0" xfId="0" applyFont="1"/>
    <xf numFmtId="0" fontId="17" fillId="0" borderId="0" xfId="6" applyFont="1" applyAlignment="1">
      <alignment horizontal="right"/>
    </xf>
    <xf numFmtId="0" fontId="18" fillId="0" borderId="0" xfId="6" applyFont="1" applyAlignment="1">
      <alignment horizontal="left"/>
    </xf>
    <xf numFmtId="49" fontId="18" fillId="0" borderId="0" xfId="5" applyNumberFormat="1" applyFont="1" applyAlignment="1">
      <alignment horizontal="left"/>
    </xf>
    <xf numFmtId="49" fontId="18" fillId="0" borderId="0" xfId="6" applyNumberFormat="1" applyFont="1" applyAlignment="1">
      <alignment horizontal="left"/>
    </xf>
    <xf numFmtId="15" fontId="18" fillId="0" borderId="0" xfId="5" applyNumberFormat="1" applyFont="1" applyAlignment="1">
      <alignment horizontal="left"/>
    </xf>
    <xf numFmtId="15" fontId="18" fillId="0" borderId="0" xfId="6" applyNumberFormat="1" applyFont="1" applyAlignment="1">
      <alignment horizontal="left"/>
    </xf>
    <xf numFmtId="3" fontId="18" fillId="0" borderId="0" xfId="5" applyNumberFormat="1" applyFont="1" applyAlignment="1">
      <alignment horizontal="right"/>
    </xf>
    <xf numFmtId="3" fontId="18" fillId="0" borderId="0" xfId="6" applyNumberFormat="1" applyFont="1" applyAlignment="1">
      <alignment horizontal="right"/>
    </xf>
    <xf numFmtId="164" fontId="18" fillId="0" borderId="0" xfId="5" applyNumberFormat="1" applyFont="1" applyAlignment="1">
      <alignment horizontal="right"/>
    </xf>
    <xf numFmtId="164" fontId="18" fillId="0" borderId="0" xfId="6" applyNumberFormat="1" applyFont="1" applyAlignment="1">
      <alignment horizontal="right"/>
    </xf>
    <xf numFmtId="0" fontId="17" fillId="0" borderId="0" xfId="5" applyFont="1"/>
    <xf numFmtId="0" fontId="17" fillId="0" borderId="0" xfId="5" applyFont="1" applyAlignment="1">
      <alignment horizontal="left"/>
    </xf>
    <xf numFmtId="0" fontId="17" fillId="0" borderId="0" xfId="6" applyFont="1"/>
    <xf numFmtId="0" fontId="17" fillId="0" borderId="0" xfId="6" applyFont="1" applyAlignment="1">
      <alignment horizontal="left"/>
    </xf>
    <xf numFmtId="0" fontId="18" fillId="0" borderId="0" xfId="5" applyFont="1" applyAlignment="1">
      <alignment horizontal="fill"/>
    </xf>
    <xf numFmtId="0" fontId="18" fillId="0" borderId="0" xfId="6" applyFont="1" applyAlignment="1">
      <alignment horizontal="fill"/>
    </xf>
    <xf numFmtId="0" fontId="18" fillId="0" borderId="0" xfId="5" applyFont="1"/>
    <xf numFmtId="0" fontId="18" fillId="0" borderId="0" xfId="5" applyFont="1" applyBorder="1"/>
    <xf numFmtId="3" fontId="18" fillId="0" borderId="0" xfId="5" applyNumberFormat="1" applyFont="1"/>
    <xf numFmtId="164" fontId="18" fillId="0" borderId="0" xfId="5" applyNumberFormat="1" applyFont="1"/>
    <xf numFmtId="0" fontId="18" fillId="0" borderId="0" xfId="6" applyFont="1" applyBorder="1"/>
    <xf numFmtId="3" fontId="18" fillId="0" borderId="0" xfId="6" applyNumberFormat="1" applyFont="1"/>
    <xf numFmtId="164" fontId="18" fillId="0" borderId="0" xfId="6" applyNumberFormat="1" applyFont="1"/>
    <xf numFmtId="0" fontId="18" fillId="0" borderId="0" xfId="6" applyFont="1"/>
    <xf numFmtId="3" fontId="19" fillId="0" borderId="0" xfId="0" applyNumberFormat="1" applyFont="1"/>
    <xf numFmtId="167" fontId="19" fillId="0" borderId="0" xfId="0" applyNumberFormat="1" applyFont="1"/>
    <xf numFmtId="0" fontId="18" fillId="0" borderId="0" xfId="5" applyFont="1" applyBorder="1" applyAlignment="1">
      <alignment horizontal="right"/>
    </xf>
    <xf numFmtId="0" fontId="18" fillId="0" borderId="1" xfId="5" applyFont="1" applyBorder="1"/>
    <xf numFmtId="0" fontId="17" fillId="0" borderId="1" xfId="5" applyFont="1" applyBorder="1" applyAlignment="1">
      <alignment horizontal="right"/>
    </xf>
    <xf numFmtId="0" fontId="17" fillId="0" borderId="1" xfId="5" applyFont="1" applyBorder="1" applyAlignment="1">
      <alignment horizontal="left"/>
    </xf>
    <xf numFmtId="0" fontId="17" fillId="0" borderId="1" xfId="5" applyFont="1" applyBorder="1"/>
    <xf numFmtId="3" fontId="18" fillId="0" borderId="1" xfId="5" applyNumberFormat="1" applyFont="1" applyBorder="1"/>
    <xf numFmtId="165" fontId="21" fillId="2" borderId="4" xfId="0" applyNumberFormat="1" applyFont="1" applyFill="1" applyBorder="1" applyAlignment="1">
      <alignment horizontal="right" wrapText="1"/>
    </xf>
    <xf numFmtId="0" fontId="19" fillId="0" borderId="1" xfId="0" applyFont="1" applyBorder="1"/>
    <xf numFmtId="166" fontId="19" fillId="0" borderId="1" xfId="1" applyNumberFormat="1" applyFont="1" applyBorder="1"/>
    <xf numFmtId="166" fontId="19" fillId="0" borderId="1" xfId="0" applyNumberFormat="1" applyFont="1" applyBorder="1"/>
    <xf numFmtId="3" fontId="19" fillId="0" borderId="1" xfId="0" applyNumberFormat="1" applyFont="1" applyBorder="1"/>
    <xf numFmtId="0" fontId="22" fillId="0" borderId="1" xfId="5" applyFont="1" applyBorder="1" applyAlignment="1">
      <alignment horizontal="center" vertical="center"/>
    </xf>
    <xf numFmtId="0" fontId="22" fillId="0" borderId="1" xfId="5" applyFont="1" applyBorder="1" applyAlignment="1">
      <alignment horizontal="right"/>
    </xf>
    <xf numFmtId="0" fontId="22" fillId="0" borderId="4" xfId="5" applyFont="1" applyBorder="1" applyAlignment="1">
      <alignment horizontal="center" vertic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right" wrapText="1"/>
    </xf>
    <xf numFmtId="0" fontId="26" fillId="0" borderId="1" xfId="0" applyFont="1" applyBorder="1"/>
    <xf numFmtId="3" fontId="26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/>
    </xf>
    <xf numFmtId="0" fontId="26" fillId="0" borderId="1" xfId="5" applyFont="1" applyBorder="1"/>
    <xf numFmtId="0" fontId="26" fillId="0" borderId="1" xfId="0" applyFont="1" applyFill="1" applyBorder="1"/>
    <xf numFmtId="0" fontId="0" fillId="0" borderId="1" xfId="0" applyBorder="1" applyAlignment="1">
      <alignment horizontal="center" vertical="center"/>
    </xf>
    <xf numFmtId="0" fontId="27" fillId="0" borderId="1" xfId="0" applyFont="1" applyBorder="1"/>
    <xf numFmtId="0" fontId="28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8" fillId="0" borderId="1" xfId="0" applyFont="1" applyBorder="1"/>
    <xf numFmtId="0" fontId="29" fillId="0" borderId="0" xfId="5" applyFont="1" applyBorder="1"/>
    <xf numFmtId="0" fontId="3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1" xfId="0" applyFont="1" applyBorder="1"/>
    <xf numFmtId="0" fontId="31" fillId="0" borderId="6" xfId="0" applyFont="1" applyBorder="1"/>
    <xf numFmtId="0" fontId="27" fillId="0" borderId="6" xfId="0" applyFont="1" applyBorder="1"/>
    <xf numFmtId="0" fontId="32" fillId="0" borderId="1" xfId="0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fill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/>
    <xf numFmtId="0" fontId="2" fillId="0" borderId="0" xfId="5"/>
    <xf numFmtId="0" fontId="4" fillId="0" borderId="0" xfId="5" applyFont="1"/>
    <xf numFmtId="0" fontId="3" fillId="0" borderId="0" xfId="5" applyFont="1" applyAlignment="1">
      <alignment horizontal="right"/>
    </xf>
    <xf numFmtId="0" fontId="2" fillId="0" borderId="0" xfId="5" applyAlignment="1">
      <alignment horizontal="left"/>
    </xf>
    <xf numFmtId="49" fontId="2" fillId="0" borderId="0" xfId="5" applyNumberFormat="1" applyAlignment="1">
      <alignment horizontal="left"/>
    </xf>
    <xf numFmtId="15" fontId="2" fillId="0" borderId="0" xfId="5" applyNumberFormat="1" applyAlignment="1">
      <alignment horizontal="left"/>
    </xf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/>
    <xf numFmtId="0" fontId="3" fillId="0" borderId="0" xfId="5" applyFont="1" applyAlignment="1">
      <alignment horizontal="left"/>
    </xf>
    <xf numFmtId="0" fontId="2" fillId="0" borderId="0" xfId="5" applyAlignment="1">
      <alignment horizontal="fill"/>
    </xf>
    <xf numFmtId="0" fontId="2" fillId="0" borderId="0" xfId="5" applyBorder="1"/>
    <xf numFmtId="3" fontId="2" fillId="0" borderId="0" xfId="5" applyNumberFormat="1"/>
    <xf numFmtId="164" fontId="2" fillId="0" borderId="0" xfId="5" applyNumberFormat="1"/>
    <xf numFmtId="0" fontId="2" fillId="0" borderId="0" xfId="5" applyBorder="1" applyAlignment="1">
      <alignment horizontal="right"/>
    </xf>
    <xf numFmtId="0" fontId="0" fillId="0" borderId="0" xfId="0" applyAlignment="1">
      <alignment horizontal="fill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right"/>
    </xf>
    <xf numFmtId="0" fontId="3" fillId="2" borderId="1" xfId="5" applyFont="1" applyFill="1" applyBorder="1" applyAlignment="1">
      <alignment horizontal="right"/>
    </xf>
    <xf numFmtId="0" fontId="2" fillId="0" borderId="1" xfId="5" applyBorder="1"/>
    <xf numFmtId="3" fontId="2" fillId="0" borderId="1" xfId="5" applyNumberFormat="1" applyBorder="1"/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0" fillId="0" borderId="1" xfId="0" applyFont="1" applyFill="1" applyBorder="1"/>
    <xf numFmtId="0" fontId="2" fillId="0" borderId="0" xfId="5"/>
    <xf numFmtId="0" fontId="2" fillId="0" borderId="0" xfId="5"/>
    <xf numFmtId="0" fontId="34" fillId="0" borderId="0" xfId="5" applyFont="1"/>
    <xf numFmtId="0" fontId="35" fillId="0" borderId="0" xfId="5" applyFont="1"/>
    <xf numFmtId="0" fontId="35" fillId="0" borderId="0" xfId="5" applyFont="1" applyAlignment="1">
      <alignment horizontal="right"/>
    </xf>
    <xf numFmtId="0" fontId="34" fillId="0" borderId="0" xfId="5" applyFont="1" applyAlignment="1">
      <alignment horizontal="left"/>
    </xf>
    <xf numFmtId="15" fontId="34" fillId="0" borderId="0" xfId="5" applyNumberFormat="1" applyFont="1" applyAlignment="1">
      <alignment horizontal="left"/>
    </xf>
    <xf numFmtId="3" fontId="34" fillId="0" borderId="0" xfId="5" applyNumberFormat="1" applyFont="1" applyAlignment="1">
      <alignment horizontal="right"/>
    </xf>
    <xf numFmtId="164" fontId="34" fillId="0" borderId="0" xfId="5" applyNumberFormat="1" applyFont="1" applyAlignment="1">
      <alignment horizontal="right"/>
    </xf>
    <xf numFmtId="0" fontId="35" fillId="0" borderId="0" xfId="5" applyFont="1" applyAlignment="1">
      <alignment horizontal="left"/>
    </xf>
    <xf numFmtId="0" fontId="34" fillId="0" borderId="0" xfId="5" applyFont="1" applyAlignment="1">
      <alignment horizontal="fill"/>
    </xf>
    <xf numFmtId="0" fontId="34" fillId="0" borderId="0" xfId="5" applyFont="1" applyBorder="1"/>
    <xf numFmtId="3" fontId="34" fillId="0" borderId="0" xfId="5" applyNumberFormat="1" applyFont="1"/>
    <xf numFmtId="164" fontId="34" fillId="0" borderId="0" xfId="5" applyNumberFormat="1" applyFont="1"/>
    <xf numFmtId="0" fontId="2" fillId="0" borderId="0" xfId="5"/>
    <xf numFmtId="0" fontId="2" fillId="0" borderId="0" xfId="5" applyAlignment="1">
      <alignment horizontal="fill"/>
    </xf>
    <xf numFmtId="0" fontId="3" fillId="0" borderId="0" xfId="5" applyFont="1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 applyAlignment="1">
      <alignment horizontal="left"/>
    </xf>
    <xf numFmtId="49" fontId="2" fillId="0" borderId="0" xfId="5" applyNumberFormat="1" applyAlignment="1">
      <alignment horizontal="left"/>
    </xf>
    <xf numFmtId="0" fontId="2" fillId="0" borderId="0" xfId="5" applyAlignment="1">
      <alignment horizontal="fill"/>
    </xf>
    <xf numFmtId="0" fontId="3" fillId="0" borderId="0" xfId="5" applyFont="1"/>
    <xf numFmtId="0" fontId="4" fillId="0" borderId="0" xfId="5" applyFont="1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 applyAlignment="1">
      <alignment horizontal="left"/>
    </xf>
    <xf numFmtId="0" fontId="2" fillId="0" borderId="0" xfId="5"/>
    <xf numFmtId="0" fontId="2" fillId="0" borderId="0" xfId="5" applyAlignment="1">
      <alignment horizontal="fill"/>
    </xf>
    <xf numFmtId="0" fontId="3" fillId="0" borderId="0" xfId="5" applyFont="1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 applyAlignment="1">
      <alignment horizontal="left"/>
    </xf>
    <xf numFmtId="49" fontId="2" fillId="0" borderId="0" xfId="5" applyNumberFormat="1" applyAlignment="1">
      <alignment horizontal="left"/>
    </xf>
    <xf numFmtId="0" fontId="2" fillId="0" borderId="0" xfId="5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2" fillId="0" borderId="0" xfId="5"/>
    <xf numFmtId="0" fontId="2" fillId="0" borderId="0" xfId="5" applyAlignment="1">
      <alignment horizontal="fill"/>
    </xf>
    <xf numFmtId="0" fontId="3" fillId="0" borderId="0" xfId="5" applyFont="1"/>
    <xf numFmtId="3" fontId="2" fillId="0" borderId="0" xfId="5" applyNumberFormat="1"/>
    <xf numFmtId="164" fontId="2" fillId="0" borderId="0" xfId="5" applyNumberFormat="1"/>
    <xf numFmtId="0" fontId="3" fillId="0" borderId="0" xfId="5" applyFont="1" applyAlignment="1">
      <alignment horizontal="right"/>
    </xf>
    <xf numFmtId="15" fontId="2" fillId="0" borderId="0" xfId="5" applyNumberFormat="1" applyAlignment="1">
      <alignment horizontal="left"/>
    </xf>
    <xf numFmtId="0" fontId="2" fillId="0" borderId="0" xfId="5" applyBorder="1"/>
    <xf numFmtId="3" fontId="2" fillId="0" borderId="0" xfId="5" applyNumberFormat="1" applyAlignment="1">
      <alignment horizontal="right"/>
    </xf>
    <xf numFmtId="164" fontId="2" fillId="0" borderId="0" xfId="5" applyNumberFormat="1" applyAlignment="1">
      <alignment horizontal="right"/>
    </xf>
    <xf numFmtId="0" fontId="3" fillId="0" borderId="0" xfId="5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5" fillId="0" borderId="1" xfId="5" applyFont="1" applyBorder="1" applyAlignment="1">
      <alignment horizontal="right"/>
    </xf>
    <xf numFmtId="3" fontId="34" fillId="0" borderId="1" xfId="5" applyNumberFormat="1" applyFont="1" applyBorder="1" applyAlignment="1">
      <alignment horizontal="right"/>
    </xf>
    <xf numFmtId="164" fontId="34" fillId="0" borderId="1" xfId="5" applyNumberFormat="1" applyFont="1" applyBorder="1" applyAlignment="1">
      <alignment horizontal="right"/>
    </xf>
    <xf numFmtId="15" fontId="23" fillId="2" borderId="1" xfId="5" applyNumberFormat="1" applyFont="1" applyFill="1" applyBorder="1" applyAlignment="1">
      <alignment horizontal="left"/>
    </xf>
    <xf numFmtId="0" fontId="26" fillId="0" borderId="0" xfId="5" applyFont="1" applyBorder="1"/>
    <xf numFmtId="3" fontId="26" fillId="0" borderId="0" xfId="5" applyNumberFormat="1" applyFont="1"/>
    <xf numFmtId="164" fontId="26" fillId="0" borderId="0" xfId="5" applyNumberFormat="1" applyFont="1"/>
    <xf numFmtId="0" fontId="26" fillId="0" borderId="0" xfId="5" applyFont="1"/>
    <xf numFmtId="0" fontId="26" fillId="0" borderId="1" xfId="5" applyFont="1" applyFill="1" applyBorder="1"/>
    <xf numFmtId="165" fontId="22" fillId="2" borderId="4" xfId="0" applyNumberFormat="1" applyFont="1" applyFill="1" applyBorder="1" applyAlignment="1">
      <alignment horizontal="right" wrapText="1"/>
    </xf>
    <xf numFmtId="165" fontId="22" fillId="2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/>
    <xf numFmtId="0" fontId="23" fillId="2" borderId="1" xfId="5" applyFont="1" applyFill="1" applyBorder="1" applyAlignment="1">
      <alignment horizontal="right" wrapText="1"/>
    </xf>
    <xf numFmtId="0" fontId="32" fillId="2" borderId="1" xfId="0" applyFont="1" applyFill="1" applyBorder="1" applyAlignment="1">
      <alignment wrapText="1"/>
    </xf>
    <xf numFmtId="0" fontId="23" fillId="2" borderId="1" xfId="5" applyFont="1" applyFill="1" applyBorder="1" applyAlignment="1">
      <alignment horizontal="left" wrapText="1"/>
    </xf>
    <xf numFmtId="0" fontId="35" fillId="2" borderId="1" xfId="5" applyFont="1" applyFill="1" applyBorder="1"/>
    <xf numFmtId="0" fontId="37" fillId="2" borderId="1" xfId="5" applyFont="1" applyFill="1" applyBorder="1"/>
    <xf numFmtId="0" fontId="2" fillId="0" borderId="1" xfId="0" applyFont="1" applyBorder="1" applyAlignment="1">
      <alignment vertical="center"/>
    </xf>
    <xf numFmtId="0" fontId="2" fillId="0" borderId="0" xfId="0" applyFont="1" applyFill="1" applyBorder="1"/>
    <xf numFmtId="3" fontId="2" fillId="0" borderId="1" xfId="5" applyNumberFormat="1" applyBorder="1" applyAlignment="1">
      <alignment horizontal="center" vertical="center"/>
    </xf>
    <xf numFmtId="164" fontId="2" fillId="0" borderId="1" xfId="5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9" fillId="2" borderId="0" xfId="0" applyFont="1" applyFill="1" applyAlignment="1">
      <alignment horizontal="right" wrapText="1"/>
    </xf>
    <xf numFmtId="0" fontId="39" fillId="2" borderId="4" xfId="0" applyFont="1" applyFill="1" applyBorder="1" applyAlignment="1">
      <alignment horizontal="center" vertical="center" wrapText="1"/>
    </xf>
    <xf numFmtId="165" fontId="40" fillId="2" borderId="4" xfId="0" applyNumberFormat="1" applyFont="1" applyFill="1" applyBorder="1" applyAlignment="1">
      <alignment horizontal="center" vertical="center" wrapText="1"/>
    </xf>
    <xf numFmtId="0" fontId="26" fillId="2" borderId="1" xfId="5" applyFont="1" applyFill="1" applyBorder="1"/>
    <xf numFmtId="0" fontId="32" fillId="0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16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3" fillId="0" borderId="0" xfId="8" applyFont="1" applyAlignment="1">
      <alignment horizontal="right"/>
    </xf>
    <xf numFmtId="0" fontId="41" fillId="0" borderId="0" xfId="8" applyAlignment="1">
      <alignment horizontal="left"/>
    </xf>
    <xf numFmtId="0" fontId="41" fillId="0" borderId="0" xfId="8"/>
    <xf numFmtId="0" fontId="26" fillId="0" borderId="0" xfId="0" applyFont="1" applyAlignment="1">
      <alignment horizontal="left" vertical="center" wrapText="1"/>
    </xf>
    <xf numFmtId="49" fontId="41" fillId="0" borderId="0" xfId="8" applyNumberFormat="1" applyAlignment="1">
      <alignment horizontal="left"/>
    </xf>
    <xf numFmtId="15" fontId="41" fillId="0" borderId="0" xfId="8" applyNumberFormat="1" applyAlignment="1">
      <alignment horizontal="left"/>
    </xf>
    <xf numFmtId="3" fontId="41" fillId="0" borderId="0" xfId="8" applyNumberFormat="1" applyAlignment="1">
      <alignment horizontal="right"/>
    </xf>
    <xf numFmtId="164" fontId="41" fillId="0" borderId="0" xfId="8" applyNumberFormat="1" applyAlignment="1">
      <alignment horizontal="right"/>
    </xf>
    <xf numFmtId="14" fontId="41" fillId="0" borderId="0" xfId="8" applyNumberFormat="1"/>
    <xf numFmtId="0" fontId="3" fillId="0" borderId="0" xfId="8" applyFont="1"/>
    <xf numFmtId="0" fontId="3" fillId="0" borderId="0" xfId="8" applyFont="1" applyAlignment="1">
      <alignment horizontal="left"/>
    </xf>
    <xf numFmtId="0" fontId="41" fillId="0" borderId="0" xfId="8" applyAlignment="1">
      <alignment horizontal="fill"/>
    </xf>
    <xf numFmtId="3" fontId="41" fillId="0" borderId="0" xfId="8" applyNumberFormat="1"/>
    <xf numFmtId="164" fontId="41" fillId="0" borderId="0" xfId="8" applyNumberFormat="1"/>
    <xf numFmtId="0" fontId="2" fillId="0" borderId="0" xfId="8" applyFont="1" applyAlignment="1">
      <alignment horizontal="left"/>
    </xf>
    <xf numFmtId="0" fontId="41" fillId="0" borderId="1" xfId="8" applyBorder="1"/>
    <xf numFmtId="0" fontId="2" fillId="0" borderId="1" xfId="8" applyFont="1" applyBorder="1"/>
    <xf numFmtId="0" fontId="2" fillId="2" borderId="0" xfId="0" applyFont="1" applyFill="1"/>
    <xf numFmtId="3" fontId="41" fillId="2" borderId="0" xfId="8" applyNumberFormat="1" applyFill="1"/>
    <xf numFmtId="3" fontId="2" fillId="2" borderId="0" xfId="5" applyNumberFormat="1" applyFill="1"/>
    <xf numFmtId="0" fontId="3" fillId="0" borderId="1" xfId="0" applyFont="1" applyBorder="1" applyAlignment="1">
      <alignment horizontal="center" vertical="center"/>
    </xf>
    <xf numFmtId="0" fontId="2" fillId="0" borderId="3" xfId="5" applyBorder="1"/>
    <xf numFmtId="0" fontId="2" fillId="0" borderId="1" xfId="0" applyFont="1" applyFill="1" applyBorder="1"/>
    <xf numFmtId="0" fontId="2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32" fillId="0" borderId="1" xfId="0" applyFont="1" applyBorder="1"/>
    <xf numFmtId="0" fontId="23" fillId="0" borderId="1" xfId="8" applyFont="1" applyBorder="1"/>
    <xf numFmtId="0" fontId="32" fillId="0" borderId="1" xfId="0" applyFont="1" applyFill="1" applyBorder="1"/>
    <xf numFmtId="0" fontId="32" fillId="0" borderId="1" xfId="8" applyFont="1" applyBorder="1"/>
    <xf numFmtId="0" fontId="23" fillId="0" borderId="1" xfId="5" applyFont="1" applyBorder="1"/>
    <xf numFmtId="0" fontId="32" fillId="0" borderId="1" xfId="5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2" fillId="0" borderId="1" xfId="0" applyFont="1" applyBorder="1"/>
    <xf numFmtId="0" fontId="42" fillId="0" borderId="1" xfId="5" applyFont="1" applyBorder="1"/>
    <xf numFmtId="0" fontId="0" fillId="0" borderId="1" xfId="8" applyFont="1" applyBorder="1"/>
    <xf numFmtId="0" fontId="0" fillId="2" borderId="1" xfId="0" applyFill="1" applyBorder="1"/>
    <xf numFmtId="0" fontId="23" fillId="0" borderId="1" xfId="0" applyFont="1" applyBorder="1" applyAlignment="1">
      <alignment horizontal="center" vertical="center" wrapText="1"/>
    </xf>
    <xf numFmtId="0" fontId="32" fillId="0" borderId="0" xfId="0" applyFont="1"/>
    <xf numFmtId="15" fontId="32" fillId="0" borderId="1" xfId="8" applyNumberFormat="1" applyFont="1" applyBorder="1" applyAlignment="1">
      <alignment horizontal="left"/>
    </xf>
    <xf numFmtId="3" fontId="32" fillId="0" borderId="1" xfId="8" applyNumberFormat="1" applyFont="1" applyBorder="1" applyAlignment="1">
      <alignment horizontal="center" vertical="center"/>
    </xf>
    <xf numFmtId="3" fontId="32" fillId="0" borderId="1" xfId="8" applyNumberFormat="1" applyFont="1" applyFill="1" applyBorder="1" applyAlignment="1">
      <alignment horizontal="center" vertical="center"/>
    </xf>
    <xf numFmtId="0" fontId="32" fillId="0" borderId="1" xfId="8" applyFont="1" applyBorder="1" applyAlignment="1">
      <alignment wrapText="1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43" fillId="2" borderId="1" xfId="0" applyFont="1" applyFill="1" applyBorder="1" applyAlignment="1">
      <alignment wrapText="1"/>
    </xf>
    <xf numFmtId="0" fontId="43" fillId="2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3" fontId="43" fillId="0" borderId="1" xfId="0" applyNumberFormat="1" applyFont="1" applyBorder="1" applyAlignment="1">
      <alignment horizontal="center" vertical="center"/>
    </xf>
    <xf numFmtId="9" fontId="43" fillId="0" borderId="1" xfId="2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2" fillId="0" borderId="0" xfId="0" applyFont="1" applyBorder="1"/>
    <xf numFmtId="9" fontId="19" fillId="0" borderId="0" xfId="2" applyFont="1"/>
    <xf numFmtId="9" fontId="0" fillId="0" borderId="0" xfId="2" applyFont="1"/>
    <xf numFmtId="0" fontId="2" fillId="0" borderId="0" xfId="8" applyFont="1"/>
    <xf numFmtId="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44" fillId="0" borderId="1" xfId="5" applyFont="1" applyBorder="1"/>
    <xf numFmtId="0" fontId="44" fillId="0" borderId="1" xfId="0" applyFont="1" applyBorder="1"/>
    <xf numFmtId="0" fontId="0" fillId="2" borderId="0" xfId="0" applyFill="1" applyAlignment="1">
      <alignment horizontal="center"/>
    </xf>
    <xf numFmtId="15" fontId="8" fillId="0" borderId="2" xfId="0" applyNumberFormat="1" applyFont="1" applyBorder="1" applyAlignment="1">
      <alignment horizontal="center"/>
    </xf>
    <xf numFmtId="15" fontId="8" fillId="0" borderId="3" xfId="0" applyNumberFormat="1" applyFont="1" applyBorder="1" applyAlignment="1">
      <alignment horizontal="center"/>
    </xf>
    <xf numFmtId="15" fontId="8" fillId="0" borderId="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19" fillId="0" borderId="0" xfId="0" applyNumberFormat="1" applyFont="1" applyAlignment="1">
      <alignment horizontal="center"/>
    </xf>
    <xf numFmtId="0" fontId="17" fillId="0" borderId="8" xfId="5" applyFont="1" applyBorder="1" applyAlignment="1">
      <alignment horizontal="center"/>
    </xf>
    <xf numFmtId="0" fontId="22" fillId="0" borderId="1" xfId="5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8" fillId="2" borderId="1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</cellXfs>
  <cellStyles count="9">
    <cellStyle name="Comma" xfId="1" builtinId="3"/>
    <cellStyle name="Comma 2" xfId="7" xr:uid="{00000000-0005-0000-0000-000001000000}"/>
    <cellStyle name="General" xfId="3" xr:uid="{00000000-0005-0000-0000-000002000000}"/>
    <cellStyle name="Normal" xfId="0" builtinId="0"/>
    <cellStyle name="Normal 12" xfId="8" xr:uid="{071AAFA0-31F6-44E5-906B-6A7AB25011DF}"/>
    <cellStyle name="Normal 2" xfId="5" xr:uid="{00000000-0005-0000-0000-000004000000}"/>
    <cellStyle name="Normal 2 2" xfId="6" xr:uid="{00000000-0005-0000-0000-000005000000}"/>
    <cellStyle name="Normal 3" xfId="4" xr:uid="{00000000-0005-0000-0000-000006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Phytoplankton Average Total Density (#/mL): </a:t>
            </a:r>
          </a:p>
        </c:rich>
      </c:tx>
      <c:layout>
        <c:manualLayout>
          <c:xMode val="edge"/>
          <c:yMode val="edge"/>
          <c:x val="0.20610407992194688"/>
          <c:y val="6.5040650406504072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[1]Phytoplankton!$A$8</c:f>
              <c:strCache>
                <c:ptCount val="1"/>
                <c:pt idx="0">
                  <c:v>Total Density (#/mL): </c:v>
                </c:pt>
              </c:strCache>
            </c:strRef>
          </c:tx>
          <c:cat>
            <c:numRef>
              <c:f>[1]Phytoplankton!$B$7:$G$7</c:f>
              <c:numCache>
                <c:formatCode>General</c:formatCode>
                <c:ptCount val="6"/>
                <c:pt idx="0">
                  <c:v>41463</c:v>
                </c:pt>
                <c:pt idx="1">
                  <c:v>41477</c:v>
                </c:pt>
                <c:pt idx="2">
                  <c:v>41491</c:v>
                </c:pt>
                <c:pt idx="3">
                  <c:v>41512</c:v>
                </c:pt>
                <c:pt idx="4">
                  <c:v>41526</c:v>
                </c:pt>
                <c:pt idx="5">
                  <c:v>41540</c:v>
                </c:pt>
              </c:numCache>
            </c:numRef>
          </c:cat>
          <c:val>
            <c:numRef>
              <c:f>[1]Phytoplankton!$B$8:$G$8</c:f>
              <c:numCache>
                <c:formatCode>General</c:formatCode>
                <c:ptCount val="6"/>
                <c:pt idx="0">
                  <c:v>2581.3658799777063</c:v>
                </c:pt>
                <c:pt idx="1">
                  <c:v>4035.6692834138412</c:v>
                </c:pt>
                <c:pt idx="2">
                  <c:v>2445.5097306813768</c:v>
                </c:pt>
                <c:pt idx="3">
                  <c:v>173.01845741451817</c:v>
                </c:pt>
                <c:pt idx="4">
                  <c:v>17656.849499447002</c:v>
                </c:pt>
                <c:pt idx="5">
                  <c:v>460.86619861619687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5-4F2D-BA13-BA276D1BE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45536"/>
        <c:axId val="77315072"/>
      </c:areaChart>
      <c:valAx>
        <c:axId val="77315072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77345536"/>
        <c:crosses val="autoZero"/>
        <c:crossBetween val="midCat"/>
      </c:valAx>
      <c:dateAx>
        <c:axId val="773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315072"/>
        <c:crosses val="autoZero"/>
        <c:auto val="1"/>
        <c:lblOffset val="100"/>
        <c:baseTimeUnit val="days"/>
        <c:majorUnit val="15"/>
        <c:majorTimeUnit val="days"/>
        <c:minorUnit val="1"/>
        <c:minorTimeUnit val="days"/>
      </c:dateAx>
    </c:plotArea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4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567932303354993E-2"/>
          <c:y val="0.10592718702954923"/>
          <c:w val="0.98143208903010837"/>
          <c:h val="0.87743149974121093"/>
        </c:manualLayout>
      </c:layout>
      <c:pie3DChart>
        <c:varyColors val="1"/>
        <c:ser>
          <c:idx val="0"/>
          <c:order val="0"/>
          <c:tx>
            <c:strRef>
              <c:f>'2015 Analyses'!$D$14</c:f>
              <c:strCache>
                <c:ptCount val="1"/>
                <c:pt idx="0">
                  <c:v>Average Biovolume, um3/mL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AEA-495A-8445-0633BCA86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AEA-495A-8445-0633BCA865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AEA-495A-8445-0633BCA865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AEA-495A-8445-0633BCA865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AEA-495A-8445-0633BCA865A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AEA-495A-8445-0633BCA865A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AEA-495A-8445-0633BCA865A3}"/>
              </c:ext>
            </c:extLst>
          </c:dPt>
          <c:dLbls>
            <c:dLbl>
              <c:idx val="0"/>
              <c:layout>
                <c:manualLayout>
                  <c:x val="-3.6818851251840944E-2"/>
                  <c:y val="-0.1267934601267934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EA-495A-8445-0633BCA865A3}"/>
                </c:ext>
              </c:extLst>
            </c:dLbl>
            <c:dLbl>
              <c:idx val="1"/>
              <c:layout>
                <c:manualLayout>
                  <c:x val="-8.2372322899506769E-3"/>
                  <c:y val="0.135979419331128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EA-495A-8445-0633BCA865A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AEA-495A-8445-0633BCA865A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AEA-495A-8445-0633BCA865A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AEA-495A-8445-0633BCA865A3}"/>
                </c:ext>
              </c:extLst>
            </c:dLbl>
            <c:dLbl>
              <c:idx val="5"/>
              <c:layout>
                <c:manualLayout>
                  <c:x val="-1.8096127159362811E-2"/>
                  <c:y val="7.6887911533580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A-495A-8445-0633BCA865A3}"/>
                </c:ext>
              </c:extLst>
            </c:dLbl>
            <c:dLbl>
              <c:idx val="6"/>
              <c:layout>
                <c:manualLayout>
                  <c:x val="9.963529043405657E-2"/>
                  <c:y val="2.03063956344796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EA-495A-8445-0633BCA865A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'2015 Analyses'!$A$15:$A$21</c:f>
              <c:strCache>
                <c:ptCount val="7"/>
                <c:pt idx="0">
                  <c:v>bluegreen</c:v>
                </c:pt>
                <c:pt idx="1">
                  <c:v>chrysophyte</c:v>
                </c:pt>
                <c:pt idx="2">
                  <c:v>cryptophyte</c:v>
                </c:pt>
                <c:pt idx="3">
                  <c:v>diatom</c:v>
                </c:pt>
                <c:pt idx="4">
                  <c:v>dinoflagellate</c:v>
                </c:pt>
                <c:pt idx="5">
                  <c:v>green</c:v>
                </c:pt>
                <c:pt idx="6">
                  <c:v>euglenoid</c:v>
                </c:pt>
              </c:strCache>
            </c:strRef>
          </c:cat>
          <c:val>
            <c:numRef>
              <c:f>'2015 Analyses'!$D$15:$D$21</c:f>
              <c:numCache>
                <c:formatCode>#,##0</c:formatCode>
                <c:ptCount val="7"/>
                <c:pt idx="0">
                  <c:v>262605.84111787006</c:v>
                </c:pt>
                <c:pt idx="1">
                  <c:v>3416.6943416457352</c:v>
                </c:pt>
                <c:pt idx="2">
                  <c:v>464320.6987864704</c:v>
                </c:pt>
                <c:pt idx="3">
                  <c:v>46199.954593042996</c:v>
                </c:pt>
                <c:pt idx="4">
                  <c:v>83076.400268110257</c:v>
                </c:pt>
                <c:pt idx="5">
                  <c:v>4214.5788285220742</c:v>
                </c:pt>
                <c:pt idx="6">
                  <c:v>130679.83048455586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A-495A-8445-0633BCA865A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Density Average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 Analyses'!$A$24</c:f>
              <c:strCache>
                <c:ptCount val="1"/>
                <c:pt idx="0">
                  <c:v>Total Density (#/mL):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'2015 Analyses'!$B$23:$D$23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</c:strCache>
            </c:strRef>
          </c:cat>
          <c:val>
            <c:numRef>
              <c:f>'2015 Analyses'!$B$24:$D$24</c:f>
              <c:numCache>
                <c:formatCode>#,##0</c:formatCode>
                <c:ptCount val="3"/>
                <c:pt idx="0">
                  <c:v>2048.0312207602365</c:v>
                </c:pt>
                <c:pt idx="1">
                  <c:v>2939.7810734463528</c:v>
                </c:pt>
                <c:pt idx="2">
                  <c:v>12396.0052014543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E-431B-9B27-FFE34FDBDA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85712768"/>
        <c:axId val="201935328"/>
      </c:barChart>
      <c:catAx>
        <c:axId val="2857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35328"/>
        <c:crosses val="autoZero"/>
        <c:auto val="1"/>
        <c:lblAlgn val="ctr"/>
        <c:lblOffset val="100"/>
        <c:noMultiLvlLbl val="0"/>
      </c:catAx>
      <c:valAx>
        <c:axId val="2019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Density #/ml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71276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11111111111E-2"/>
          <c:y val="9.4907407407407413E-2"/>
          <c:w val="0.90833333333333344"/>
          <c:h val="0.85648148148148151"/>
        </c:manualLayout>
      </c:layout>
      <c:pie3DChart>
        <c:varyColors val="1"/>
        <c:ser>
          <c:idx val="0"/>
          <c:order val="0"/>
          <c:tx>
            <c:strRef>
              <c:f>'2016 Data'!$G$284</c:f>
              <c:strCache>
                <c:ptCount val="1"/>
                <c:pt idx="0">
                  <c:v>Major Species </c:v>
                </c:pt>
              </c:strCache>
            </c:strRef>
          </c:tx>
          <c:explosion val="57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4366-4A53-9E64-CC98635256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366-4A53-9E64-CC98635256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366-4A53-9E64-CC98635256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4366-4A53-9E64-CC98635256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366-4A53-9E64-CC98635256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366-4A53-9E64-CC98635256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366-4A53-9E64-CC98635256CC}"/>
              </c:ext>
            </c:extLst>
          </c:dPt>
          <c:dLbls>
            <c:dLbl>
              <c:idx val="0"/>
              <c:layout>
                <c:manualLayout>
                  <c:x val="-0.17645702099737534"/>
                  <c:y val="-0.3218981481481481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66-4A53-9E64-CC98635256CC}"/>
                </c:ext>
              </c:extLst>
            </c:dLbl>
            <c:dLbl>
              <c:idx val="1"/>
              <c:layout>
                <c:manualLayout>
                  <c:x val="2.0519466316710411E-2"/>
                  <c:y val="0.2200958734324875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66-4A53-9E64-CC98635256CC}"/>
                </c:ext>
              </c:extLst>
            </c:dLbl>
            <c:dLbl>
              <c:idx val="2"/>
              <c:layout>
                <c:manualLayout>
                  <c:x val="-0.12707633420822398"/>
                  <c:y val="9.155475357247010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66-4A53-9E64-CC98635256CC}"/>
                </c:ext>
              </c:extLst>
            </c:dLbl>
            <c:dLbl>
              <c:idx val="3"/>
              <c:layout>
                <c:manualLayout>
                  <c:x val="-0.12813757655293087"/>
                  <c:y val="-1.52493438320209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66-4A53-9E64-CC98635256CC}"/>
                </c:ext>
              </c:extLst>
            </c:dLbl>
            <c:dLbl>
              <c:idx val="4"/>
              <c:layout>
                <c:manualLayout>
                  <c:x val="-1.4838801399825022E-2"/>
                  <c:y val="-1.0498687664041995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6-4A53-9E64-CC98635256CC}"/>
                </c:ext>
              </c:extLst>
            </c:dLbl>
            <c:dLbl>
              <c:idx val="5"/>
              <c:layout>
                <c:manualLayout>
                  <c:x val="0.23816710411198599"/>
                  <c:y val="-3.853054826480024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5693350831146"/>
                      <c:h val="0.11560185185185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66-4A53-9E64-CC98635256CC}"/>
                </c:ext>
              </c:extLst>
            </c:dLbl>
            <c:dLbl>
              <c:idx val="6"/>
              <c:layout>
                <c:manualLayout>
                  <c:x val="0.14285739282589677"/>
                  <c:y val="0.1235761154855642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6-4A53-9E64-CC9863525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 Data'!$G$285:$G$291</c:f>
              <c:strCache>
                <c:ptCount val="7"/>
                <c:pt idx="0">
                  <c:v>Aphanizomenon flos-aquae</c:v>
                </c:pt>
                <c:pt idx="1">
                  <c:v>Microcystis aeruginosa</c:v>
                </c:pt>
                <c:pt idx="2">
                  <c:v>Cryptomonas erosa</c:v>
                </c:pt>
                <c:pt idx="3">
                  <c:v>Diatoma vulgare</c:v>
                </c:pt>
                <c:pt idx="4">
                  <c:v>Fragilaria crotonensis</c:v>
                </c:pt>
                <c:pt idx="5">
                  <c:v>Stephanodiscus niagarae</c:v>
                </c:pt>
                <c:pt idx="6">
                  <c:v>Cladophora sp.</c:v>
                </c:pt>
              </c:strCache>
            </c:strRef>
          </c:cat>
          <c:val>
            <c:numRef>
              <c:f>'2016 Data'!$H$285:$H$291</c:f>
              <c:numCache>
                <c:formatCode>#,##0</c:formatCode>
                <c:ptCount val="7"/>
                <c:pt idx="0">
                  <c:v>10467498.867811101</c:v>
                </c:pt>
                <c:pt idx="1">
                  <c:v>571091.34418780764</c:v>
                </c:pt>
                <c:pt idx="2">
                  <c:v>56516.404315359294</c:v>
                </c:pt>
                <c:pt idx="3">
                  <c:v>319290.5111658565</c:v>
                </c:pt>
                <c:pt idx="4">
                  <c:v>277538.46153846156</c:v>
                </c:pt>
                <c:pt idx="5">
                  <c:v>113032.58145363408</c:v>
                </c:pt>
                <c:pt idx="6">
                  <c:v>213922.99107142858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6-4A53-9E64-CC986352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3930555555555557"/>
          <c:w val="1"/>
          <c:h val="0.82886519393409153"/>
        </c:manualLayout>
      </c:layout>
      <c:pie3DChart>
        <c:varyColors val="1"/>
        <c:ser>
          <c:idx val="0"/>
          <c:order val="0"/>
          <c:tx>
            <c:strRef>
              <c:f>'2017 data'!$J$61</c:f>
              <c:strCache>
                <c:ptCount val="1"/>
                <c:pt idx="0">
                  <c:v>Seasonal Ave Biovolume, um3/mL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671-4CD7-AD8A-8EA17FE677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671-4CD7-AD8A-8EA17FE677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7671-4CD7-AD8A-8EA17FE677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7671-4CD7-AD8A-8EA17FE6771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 data'!$G$62:$G$65</c:f>
              <c:strCache>
                <c:ptCount val="4"/>
                <c:pt idx="0">
                  <c:v>bluegreen</c:v>
                </c:pt>
                <c:pt idx="1">
                  <c:v>cryptophyte</c:v>
                </c:pt>
                <c:pt idx="2">
                  <c:v>diatom</c:v>
                </c:pt>
                <c:pt idx="3">
                  <c:v>green</c:v>
                </c:pt>
              </c:strCache>
            </c:strRef>
          </c:cat>
          <c:val>
            <c:numRef>
              <c:f>'2017 data'!$J$62:$J$65</c:f>
              <c:numCache>
                <c:formatCode>#,##0</c:formatCode>
                <c:ptCount val="4"/>
                <c:pt idx="0">
                  <c:v>1276056.3726561852</c:v>
                </c:pt>
                <c:pt idx="1">
                  <c:v>25182.51157694534</c:v>
                </c:pt>
                <c:pt idx="2">
                  <c:v>319794.43951573659</c:v>
                </c:pt>
                <c:pt idx="3">
                  <c:v>12312.929397861022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1-4CD7-AD8A-8EA17FE6771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Phytoplankton Seasonal Biovolume um</a:t>
            </a:r>
            <a:r>
              <a:rPr lang="en-US" sz="1200" baseline="30000"/>
              <a:t>3</a:t>
            </a:r>
            <a:r>
              <a:rPr lang="en-US" sz="1200"/>
              <a:t>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EB0-4635-98AF-35DB205DD4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EB0-4635-98AF-35DB205DD4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EB0-4635-98AF-35DB205DD4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EB0-4635-98AF-35DB205DD4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'2018 data'!$H$110:$H$113</c:f>
              <c:strCache>
                <c:ptCount val="4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Green</c:v>
                </c:pt>
              </c:strCache>
            </c:strRef>
          </c:cat>
          <c:val>
            <c:numRef>
              <c:f>'2018 data'!$K$110:$K$113</c:f>
              <c:numCache>
                <c:formatCode>#,##0</c:formatCode>
                <c:ptCount val="4"/>
                <c:pt idx="0">
                  <c:v>181401.61976442431</c:v>
                </c:pt>
                <c:pt idx="1">
                  <c:v>143144.80051013385</c:v>
                </c:pt>
                <c:pt idx="2">
                  <c:v>56417.635133572905</c:v>
                </c:pt>
                <c:pt idx="3">
                  <c:v>18720.777095881425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F-414A-9B1A-356F0EC67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Phytoplankton Species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12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8785-44B5-B534-0EF1A8BECB66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8785-44B5-B534-0EF1A8BECB66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785-44B5-B534-0EF1A8BECB66}"/>
              </c:ext>
            </c:extLst>
          </c:dPt>
          <c:dPt>
            <c:idx val="3"/>
            <c:bubble3D val="0"/>
            <c:explosion val="7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785-44B5-B534-0EF1A8BECB66}"/>
              </c:ext>
            </c:extLst>
          </c:dPt>
          <c:cat>
            <c:strRef>
              <c:f>'2018 data'!$H$110:$H$113</c:f>
              <c:strCache>
                <c:ptCount val="4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Green</c:v>
                </c:pt>
              </c:strCache>
            </c:strRef>
          </c:cat>
          <c:val>
            <c:numRef>
              <c:f>'2018 data'!$I$110:$I$113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39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5-44B5-B534-0EF1A8BEC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222222222222224E-3"/>
          <c:y val="0.20892862350539515"/>
          <c:w val="0.99027777777777781"/>
          <c:h val="0.79107137649460479"/>
        </c:manualLayout>
      </c:layout>
      <c:pie3DChart>
        <c:varyColors val="1"/>
        <c:ser>
          <c:idx val="0"/>
          <c:order val="0"/>
          <c:tx>
            <c:strRef>
              <c:f>'2019 Data'!$H$7</c:f>
              <c:strCache>
                <c:ptCount val="1"/>
                <c:pt idx="0">
                  <c:v>Total Biovolume (um3/mL):             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DBC-433C-9BC7-8A5EC8766723}"/>
              </c:ext>
            </c:extLst>
          </c:dPt>
          <c:dPt>
            <c:idx val="1"/>
            <c:bubble3D val="0"/>
            <c:explosion val="2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814-42FB-A977-C1C3DBAD6CBE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814-42FB-A977-C1C3DBAD6CBE}"/>
              </c:ext>
            </c:extLst>
          </c:dPt>
          <c:dPt>
            <c:idx val="3"/>
            <c:bubble3D val="0"/>
            <c:explosion val="42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F814-42FB-A977-C1C3DBAD6CBE}"/>
              </c:ext>
            </c:extLst>
          </c:dPt>
          <c:dLbls>
            <c:dLbl>
              <c:idx val="1"/>
              <c:layout>
                <c:manualLayout>
                  <c:x val="-0.17754943132108486"/>
                  <c:y val="-0.10111256926217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14-42FB-A977-C1C3DBAD6CBE}"/>
                </c:ext>
              </c:extLst>
            </c:dLbl>
            <c:dLbl>
              <c:idx val="2"/>
              <c:layout>
                <c:manualLayout>
                  <c:x val="0.14771161417322834"/>
                  <c:y val="-8.7514946048410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14-42FB-A977-C1C3DBAD6CBE}"/>
                </c:ext>
              </c:extLst>
            </c:dLbl>
            <c:dLbl>
              <c:idx val="3"/>
              <c:layout>
                <c:manualLayout>
                  <c:x val="9.0986439195100619E-3"/>
                  <c:y val="-3.2792723826188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14-42FB-A977-C1C3DBAD6C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'2019 Data'!$I$5:$L$5</c:f>
              <c:numCache>
                <c:formatCode>d\-mmm\-yy</c:formatCode>
                <c:ptCount val="4"/>
                <c:pt idx="0">
                  <c:v>43626</c:v>
                </c:pt>
                <c:pt idx="1">
                  <c:v>43661</c:v>
                </c:pt>
                <c:pt idx="2">
                  <c:v>43682</c:v>
                </c:pt>
                <c:pt idx="3">
                  <c:v>43717</c:v>
                </c:pt>
              </c:numCache>
            </c:numRef>
          </c:cat>
          <c:val>
            <c:numRef>
              <c:f>'2019 Data'!$I$7:$L$7</c:f>
              <c:numCache>
                <c:formatCode>#,##0</c:formatCode>
                <c:ptCount val="4"/>
                <c:pt idx="0">
                  <c:v>421522.26804123627</c:v>
                </c:pt>
                <c:pt idx="1">
                  <c:v>4792068.1365740867</c:v>
                </c:pt>
                <c:pt idx="2">
                  <c:v>2458366.40625</c:v>
                </c:pt>
                <c:pt idx="3">
                  <c:v>1304968.4999999956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4-42FB-A977-C1C3DBAD6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Data'!$R$138</c:f>
              <c:strCache>
                <c:ptCount val="1"/>
                <c:pt idx="0">
                  <c:v>Seasonal Ave Biovolume, um3/mL</c:v>
                </c:pt>
              </c:strCache>
            </c:strRef>
          </c:tx>
          <c:explosion val="19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012-4759-B20F-FE1693CCCA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012-4759-B20F-FE1693CCCA9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012-4759-B20F-FE1693CCCA9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012-4759-B20F-FE1693CCCA9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012-4759-B20F-FE1693CCCA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Data'!$O$139:$O$143</c:f>
              <c:strCache>
                <c:ptCount val="5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euglenoid</c:v>
                </c:pt>
                <c:pt idx="4">
                  <c:v>green</c:v>
                </c:pt>
              </c:strCache>
            </c:strRef>
          </c:cat>
          <c:val>
            <c:numRef>
              <c:f>'2019 Data'!$R$139:$R$143</c:f>
              <c:numCache>
                <c:formatCode>#,##0</c:formatCode>
                <c:ptCount val="5"/>
                <c:pt idx="0">
                  <c:v>305772.63095238095</c:v>
                </c:pt>
                <c:pt idx="1">
                  <c:v>25102.705683503689</c:v>
                </c:pt>
                <c:pt idx="2">
                  <c:v>126595.83710789536</c:v>
                </c:pt>
                <c:pt idx="3">
                  <c:v>127484.375</c:v>
                </c:pt>
                <c:pt idx="4">
                  <c:v>5320.0370338901266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B-4F71-9A37-35B3F783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'EGL Diatoms'!$BG$2:$BG$3</c:f>
              <c:strCache>
                <c:ptCount val="2"/>
                <c:pt idx="0">
                  <c:v>Eutrophic Waters</c:v>
                </c:pt>
                <c:pt idx="1">
                  <c:v>Melosira granulata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'EGL Diatoms'!$BF$4:$BF$6</c:f>
              <c:numCache>
                <c:formatCode>d\-mmm\-yy</c:formatCode>
                <c:ptCount val="3"/>
                <c:pt idx="0">
                  <c:v>43656</c:v>
                </c:pt>
                <c:pt idx="1">
                  <c:v>43691</c:v>
                </c:pt>
                <c:pt idx="2">
                  <c:v>43719</c:v>
                </c:pt>
              </c:numCache>
            </c:numRef>
          </c:cat>
          <c:val>
            <c:numRef>
              <c:f>'EGL Diatoms'!$BG$4:$BG$6</c:f>
              <c:numCache>
                <c:formatCode>#,##0</c:formatCode>
                <c:ptCount val="3"/>
                <c:pt idx="0">
                  <c:v>87753.537735849051</c:v>
                </c:pt>
                <c:pt idx="1">
                  <c:v>14978.864734299517</c:v>
                </c:pt>
                <c:pt idx="2">
                  <c:v>85267.187499999985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F-4627-9DF7-AC02DEB5121B}"/>
            </c:ext>
          </c:extLst>
        </c:ser>
        <c:ser>
          <c:idx val="1"/>
          <c:order val="1"/>
          <c:tx>
            <c:strRef>
              <c:f>'EGL Diatoms'!$BH$2:$BH$3</c:f>
              <c:strCache>
                <c:ptCount val="2"/>
                <c:pt idx="0">
                  <c:v>Eutrophic Waters</c:v>
                </c:pt>
                <c:pt idx="1">
                  <c:v>Melosira ambigua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'EGL Diatoms'!$BF$4:$BF$6</c:f>
              <c:numCache>
                <c:formatCode>d\-mmm\-yy</c:formatCode>
                <c:ptCount val="3"/>
                <c:pt idx="0">
                  <c:v>43656</c:v>
                </c:pt>
                <c:pt idx="1">
                  <c:v>43691</c:v>
                </c:pt>
                <c:pt idx="2">
                  <c:v>43719</c:v>
                </c:pt>
              </c:numCache>
            </c:numRef>
          </c:cat>
          <c:val>
            <c:numRef>
              <c:f>'EGL Diatoms'!$BH$4:$BH$6</c:f>
              <c:numCache>
                <c:formatCode>General</c:formatCode>
                <c:ptCount val="3"/>
                <c:pt idx="0" formatCode="#,##0">
                  <c:v>13425.151617250674</c:v>
                </c:pt>
                <c:pt idx="1">
                  <c:v>0</c:v>
                </c:pt>
                <c:pt idx="2" formatCode="#,##0">
                  <c:v>285930.86805555556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F-4627-9DF7-AC02DEB5121B}"/>
            </c:ext>
          </c:extLst>
        </c:ser>
        <c:ser>
          <c:idx val="2"/>
          <c:order val="2"/>
          <c:tx>
            <c:strRef>
              <c:f>'EGL Diatoms'!$BI$2:$BI$3</c:f>
              <c:strCache>
                <c:ptCount val="2"/>
                <c:pt idx="0">
                  <c:v>Tolerate Metal Pollution</c:v>
                </c:pt>
                <c:pt idx="1">
                  <c:v>Achnanthes minutissima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'EGL Diatoms'!$BF$4:$BF$6</c:f>
              <c:numCache>
                <c:formatCode>d\-mmm\-yy</c:formatCode>
                <c:ptCount val="3"/>
                <c:pt idx="0">
                  <c:v>43656</c:v>
                </c:pt>
                <c:pt idx="1">
                  <c:v>43691</c:v>
                </c:pt>
                <c:pt idx="2">
                  <c:v>43719</c:v>
                </c:pt>
              </c:numCache>
            </c:numRef>
          </c:cat>
          <c:val>
            <c:numRef>
              <c:f>'EGL Diatoms'!$BI$4:$BI$6</c:f>
              <c:numCache>
                <c:formatCode>#,##0</c:formatCode>
                <c:ptCount val="3"/>
                <c:pt idx="0">
                  <c:v>10636.792452830188</c:v>
                </c:pt>
                <c:pt idx="1">
                  <c:v>12936.292270531401</c:v>
                </c:pt>
                <c:pt idx="2">
                  <c:v>4697.916666666667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F-4627-9DF7-AC02DEB51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5191152"/>
        <c:axId val="645191480"/>
      </c:barChart>
      <c:dateAx>
        <c:axId val="645191152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191480"/>
        <c:crosses val="autoZero"/>
        <c:auto val="1"/>
        <c:lblOffset val="100"/>
        <c:baseTimeUnit val="months"/>
      </c:dateAx>
      <c:valAx>
        <c:axId val="64519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19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Cyanobacteria Occurrance</a:t>
            </a:r>
          </a:p>
        </c:rich>
      </c:tx>
      <c:layout>
        <c:manualLayout>
          <c:xMode val="edge"/>
          <c:yMode val="edge"/>
          <c:x val="0.3162387310281866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519456807029558E-2"/>
          <c:y val="0.10689814814814814"/>
          <c:w val="0.87311477369676616"/>
          <c:h val="0.49626529918162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Cyanobacteria!$G$14:$G$15</c:f>
              <c:strCache>
                <c:ptCount val="2"/>
                <c:pt idx="0">
                  <c:v>Average</c:v>
                </c:pt>
                <c:pt idx="1">
                  <c:v>Aphanizomenon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Cyanobacteria!$E$16:$F$36</c:f>
              <c:multiLvlStrCache>
                <c:ptCount val="21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6">
                    <c:v>2015</c:v>
                  </c:pt>
                  <c:pt idx="9">
                    <c:v>2016</c:v>
                  </c:pt>
                  <c:pt idx="12">
                    <c:v>2017</c:v>
                  </c:pt>
                  <c:pt idx="15">
                    <c:v>2018</c:v>
                  </c:pt>
                  <c:pt idx="18">
                    <c:v>2019</c:v>
                  </c:pt>
                </c:lvl>
              </c:multiLvlStrCache>
            </c:multiLvlStrRef>
          </c:cat>
          <c:val>
            <c:numRef>
              <c:f>Cyanobacteria!$G$16:$G$36</c:f>
              <c:numCache>
                <c:formatCode>General</c:formatCode>
                <c:ptCount val="21"/>
                <c:pt idx="0">
                  <c:v>2820</c:v>
                </c:pt>
                <c:pt idx="3">
                  <c:v>16</c:v>
                </c:pt>
                <c:pt idx="4">
                  <c:v>120</c:v>
                </c:pt>
                <c:pt idx="5">
                  <c:v>166</c:v>
                </c:pt>
                <c:pt idx="7">
                  <c:v>36</c:v>
                </c:pt>
                <c:pt idx="8">
                  <c:v>90</c:v>
                </c:pt>
                <c:pt idx="9">
                  <c:v>184</c:v>
                </c:pt>
                <c:pt idx="10">
                  <c:v>29000</c:v>
                </c:pt>
                <c:pt idx="11">
                  <c:v>990</c:v>
                </c:pt>
                <c:pt idx="12">
                  <c:v>20</c:v>
                </c:pt>
                <c:pt idx="15">
                  <c:v>37</c:v>
                </c:pt>
                <c:pt idx="17">
                  <c:v>43</c:v>
                </c:pt>
                <c:pt idx="20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2-450C-8BD4-908C6CD311D5}"/>
            </c:ext>
          </c:extLst>
        </c:ser>
        <c:ser>
          <c:idx val="1"/>
          <c:order val="1"/>
          <c:tx>
            <c:strRef>
              <c:f>Cyanobacteria!$H$14:$H$15</c:f>
              <c:strCache>
                <c:ptCount val="2"/>
                <c:pt idx="0">
                  <c:v>Average</c:v>
                </c:pt>
                <c:pt idx="1">
                  <c:v>Microcystis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Cyanobacteria!$E$16:$F$36</c:f>
              <c:multiLvlStrCache>
                <c:ptCount val="21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6">
                    <c:v>2015</c:v>
                  </c:pt>
                  <c:pt idx="9">
                    <c:v>2016</c:v>
                  </c:pt>
                  <c:pt idx="12">
                    <c:v>2017</c:v>
                  </c:pt>
                  <c:pt idx="15">
                    <c:v>2018</c:v>
                  </c:pt>
                  <c:pt idx="18">
                    <c:v>2019</c:v>
                  </c:pt>
                </c:lvl>
              </c:multiLvlStrCache>
            </c:multiLvlStrRef>
          </c:cat>
          <c:val>
            <c:numRef>
              <c:f>Cyanobacteria!$H$16:$H$36</c:f>
              <c:numCache>
                <c:formatCode>General</c:formatCode>
                <c:ptCount val="21"/>
                <c:pt idx="0">
                  <c:v>595</c:v>
                </c:pt>
                <c:pt idx="1">
                  <c:v>42</c:v>
                </c:pt>
                <c:pt idx="2">
                  <c:v>16035</c:v>
                </c:pt>
                <c:pt idx="5">
                  <c:v>32220</c:v>
                </c:pt>
                <c:pt idx="10">
                  <c:v>15390</c:v>
                </c:pt>
                <c:pt idx="11">
                  <c:v>57100</c:v>
                </c:pt>
                <c:pt idx="13">
                  <c:v>14925</c:v>
                </c:pt>
                <c:pt idx="14">
                  <c:v>75154</c:v>
                </c:pt>
                <c:pt idx="15">
                  <c:v>2137</c:v>
                </c:pt>
                <c:pt idx="17">
                  <c:v>559</c:v>
                </c:pt>
                <c:pt idx="20">
                  <c:v>38483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2-450C-8BD4-908C6CD311D5}"/>
            </c:ext>
          </c:extLst>
        </c:ser>
        <c:ser>
          <c:idx val="2"/>
          <c:order val="2"/>
          <c:tx>
            <c:strRef>
              <c:f>Cyanobacteria!$I$14:$I$15</c:f>
              <c:strCache>
                <c:ptCount val="2"/>
                <c:pt idx="0">
                  <c:v>Average</c:v>
                </c:pt>
                <c:pt idx="1">
                  <c:v>Anabaena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Cyanobacteria!$E$16:$F$36</c:f>
              <c:multiLvlStrCache>
                <c:ptCount val="21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6">
                    <c:v>2015</c:v>
                  </c:pt>
                  <c:pt idx="9">
                    <c:v>2016</c:v>
                  </c:pt>
                  <c:pt idx="12">
                    <c:v>2017</c:v>
                  </c:pt>
                  <c:pt idx="15">
                    <c:v>2018</c:v>
                  </c:pt>
                  <c:pt idx="18">
                    <c:v>2019</c:v>
                  </c:pt>
                </c:lvl>
              </c:multiLvlStrCache>
            </c:multiLvlStrRef>
          </c:cat>
          <c:val>
            <c:numRef>
              <c:f>Cyanobacteria!$I$16:$I$36</c:f>
              <c:numCache>
                <c:formatCode>General</c:formatCode>
                <c:ptCount val="21"/>
                <c:pt idx="0">
                  <c:v>90</c:v>
                </c:pt>
                <c:pt idx="3">
                  <c:v>16</c:v>
                </c:pt>
                <c:pt idx="4">
                  <c:v>16</c:v>
                </c:pt>
                <c:pt idx="6">
                  <c:v>15</c:v>
                </c:pt>
                <c:pt idx="7">
                  <c:v>194</c:v>
                </c:pt>
                <c:pt idx="8">
                  <c:v>12</c:v>
                </c:pt>
                <c:pt idx="12">
                  <c:v>11</c:v>
                </c:pt>
                <c:pt idx="13">
                  <c:v>892</c:v>
                </c:pt>
                <c:pt idx="14">
                  <c:v>661</c:v>
                </c:pt>
                <c:pt idx="15">
                  <c:v>55</c:v>
                </c:pt>
                <c:pt idx="2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2-450C-8BD4-908C6CD311D5}"/>
            </c:ext>
          </c:extLst>
        </c:ser>
        <c:ser>
          <c:idx val="3"/>
          <c:order val="3"/>
          <c:tx>
            <c:strRef>
              <c:f>Cyanobacteria!$J$14:$J$15</c:f>
              <c:strCache>
                <c:ptCount val="2"/>
                <c:pt idx="0">
                  <c:v>Average</c:v>
                </c:pt>
                <c:pt idx="1">
                  <c:v>Oscillatoria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Cyanobacteria!$E$16:$F$36</c:f>
              <c:multiLvlStrCache>
                <c:ptCount val="21"/>
                <c:lvl>
                  <c:pt idx="0">
                    <c:v>Jul</c:v>
                  </c:pt>
                  <c:pt idx="1">
                    <c:v>Aug</c:v>
                  </c:pt>
                  <c:pt idx="2">
                    <c:v>Sep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Jul</c:v>
                  </c:pt>
                  <c:pt idx="10">
                    <c:v>Aug</c:v>
                  </c:pt>
                  <c:pt idx="11">
                    <c:v>Sep</c:v>
                  </c:pt>
                  <c:pt idx="12">
                    <c:v>Jul</c:v>
                  </c:pt>
                  <c:pt idx="13">
                    <c:v>Aug</c:v>
                  </c:pt>
                  <c:pt idx="14">
                    <c:v>Sep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6">
                    <c:v>2015</c:v>
                  </c:pt>
                  <c:pt idx="9">
                    <c:v>2016</c:v>
                  </c:pt>
                  <c:pt idx="12">
                    <c:v>2017</c:v>
                  </c:pt>
                  <c:pt idx="15">
                    <c:v>2018</c:v>
                  </c:pt>
                  <c:pt idx="18">
                    <c:v>2019</c:v>
                  </c:pt>
                </c:lvl>
              </c:multiLvlStrCache>
            </c:multiLvlStrRef>
          </c:cat>
          <c:val>
            <c:numRef>
              <c:f>Cyanobacteria!$J$16:$J$36</c:f>
              <c:numCache>
                <c:formatCode>General</c:formatCode>
                <c:ptCount val="21"/>
                <c:pt idx="1">
                  <c:v>2</c:v>
                </c:pt>
                <c:pt idx="1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2-450C-8BD4-908C6CD3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66096"/>
        <c:axId val="642068064"/>
      </c:barChart>
      <c:catAx>
        <c:axId val="64206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2068064"/>
        <c:crosses val="autoZero"/>
        <c:auto val="1"/>
        <c:lblAlgn val="ctr"/>
        <c:lblOffset val="100"/>
        <c:noMultiLvlLbl val="0"/>
      </c:catAx>
      <c:valAx>
        <c:axId val="64206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206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Phytoplankton Average</a:t>
            </a:r>
            <a:r>
              <a:rPr lang="en-US" sz="1050" baseline="0"/>
              <a:t> </a:t>
            </a:r>
            <a:r>
              <a:rPr lang="en-US" sz="1050"/>
              <a:t>Biovolume, um3/mL</a:t>
            </a: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323392577307223E-2"/>
          <c:y val="7.004334807649637E-2"/>
          <c:w val="0.77501628461260097"/>
          <c:h val="0.90158885442350312"/>
        </c:manualLayout>
      </c:layout>
      <c:pie3DChart>
        <c:varyColors val="1"/>
        <c:ser>
          <c:idx val="0"/>
          <c:order val="0"/>
          <c:tx>
            <c:strRef>
              <c:f>[1]Phytoplankton!$G$23</c:f>
              <c:strCache>
                <c:ptCount val="1"/>
                <c:pt idx="0">
                  <c:v>Functional Group</c:v>
                </c:pt>
              </c:strCache>
            </c:strRef>
          </c:tx>
          <c:explosion val="38"/>
          <c:dPt>
            <c:idx val="0"/>
            <c:bubble3D val="0"/>
            <c:explosion val="16"/>
            <c:extLst>
              <c:ext xmlns:c16="http://schemas.microsoft.com/office/drawing/2014/chart" uri="{C3380CC4-5D6E-409C-BE32-E72D297353CC}">
                <c16:uniqueId val="{00000000-CDAD-4BCD-AFF1-00BF6892A184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CDAD-4BCD-AFF1-00BF6892A184}"/>
              </c:ext>
            </c:extLst>
          </c:dPt>
          <c:dPt>
            <c:idx val="2"/>
            <c:bubble3D val="0"/>
            <c:explosion val="14"/>
            <c:extLst>
              <c:ext xmlns:c16="http://schemas.microsoft.com/office/drawing/2014/chart" uri="{C3380CC4-5D6E-409C-BE32-E72D297353CC}">
                <c16:uniqueId val="{00000002-CDAD-4BCD-AFF1-00BF6892A184}"/>
              </c:ext>
            </c:extLst>
          </c:dPt>
          <c:dPt>
            <c:idx val="3"/>
            <c:bubble3D val="0"/>
            <c:explosion val="24"/>
            <c:extLst>
              <c:ext xmlns:c16="http://schemas.microsoft.com/office/drawing/2014/chart" uri="{C3380CC4-5D6E-409C-BE32-E72D297353CC}">
                <c16:uniqueId val="{00000003-CDAD-4BCD-AFF1-00BF6892A184}"/>
              </c:ext>
            </c:extLst>
          </c:dPt>
          <c:dPt>
            <c:idx val="4"/>
            <c:bubble3D val="0"/>
            <c:explosion val="13"/>
            <c:extLst>
              <c:ext xmlns:c16="http://schemas.microsoft.com/office/drawing/2014/chart" uri="{C3380CC4-5D6E-409C-BE32-E72D297353CC}">
                <c16:uniqueId val="{00000004-CDAD-4BCD-AFF1-00BF6892A184}"/>
              </c:ext>
            </c:extLst>
          </c:dPt>
          <c:dLbls>
            <c:dLbl>
              <c:idx val="0"/>
              <c:layout>
                <c:manualLayout>
                  <c:x val="-0.14752652748834288"/>
                  <c:y val="-4.9466316710411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AD-4BCD-AFF1-00BF6892A184}"/>
                </c:ext>
              </c:extLst>
            </c:dLbl>
            <c:dLbl>
              <c:idx val="1"/>
              <c:layout>
                <c:manualLayout>
                  <c:x val="-1.0190215921900394E-2"/>
                  <c:y val="-5.6700336700336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D-4BCD-AFF1-00BF6892A184}"/>
                </c:ext>
              </c:extLst>
            </c:dLbl>
            <c:dLbl>
              <c:idx val="2"/>
              <c:layout>
                <c:manualLayout>
                  <c:x val="0.13182341906152381"/>
                  <c:y val="3.08905326228162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AD-4BCD-AFF1-00BF6892A184}"/>
                </c:ext>
              </c:extLst>
            </c:dLbl>
            <c:dLbl>
              <c:idx val="3"/>
              <c:layout>
                <c:manualLayout>
                  <c:x val="-4.9994717379820676E-2"/>
                  <c:y val="8.9568122166548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AD-4BCD-AFF1-00BF6892A184}"/>
                </c:ext>
              </c:extLst>
            </c:dLbl>
            <c:dLbl>
              <c:idx val="4"/>
              <c:layout>
                <c:manualLayout>
                  <c:x val="5.0262591977904524E-2"/>
                  <c:y val="8.11506137490389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AD-4BCD-AFF1-00BF6892A1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[1]Phytoplankton!$G$24:$G$28</c:f>
              <c:strCache>
                <c:ptCount val="5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dinoflagellate</c:v>
                </c:pt>
                <c:pt idx="4">
                  <c:v>green</c:v>
                </c:pt>
              </c:strCache>
            </c:strRef>
          </c:cat>
          <c:val>
            <c:numRef>
              <c:f>[1]Phytoplankton!$J$24:$J$28</c:f>
              <c:numCache>
                <c:formatCode>General</c:formatCode>
                <c:ptCount val="5"/>
                <c:pt idx="0">
                  <c:v>2132807.7052079714</c:v>
                </c:pt>
                <c:pt idx="1">
                  <c:v>26254.980423663554</c:v>
                </c:pt>
                <c:pt idx="2">
                  <c:v>769070.82018507307</c:v>
                </c:pt>
                <c:pt idx="3">
                  <c:v>46273.568603037136</c:v>
                </c:pt>
                <c:pt idx="4">
                  <c:v>48491.997236067888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AD-4BCD-AFF1-00BF6892A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9367431176334571"/>
          <c:y val="0.1279027043480801"/>
          <c:w val="0.19054207035625553"/>
          <c:h val="0.33359801333700356"/>
        </c:manualLayout>
      </c:layout>
      <c:overlay val="0"/>
      <c:txPr>
        <a:bodyPr/>
        <a:lstStyle/>
        <a:p>
          <a:pPr rtl="0"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[1]Phytoplankton!$A$9</c:f>
              <c:strCache>
                <c:ptCount val="1"/>
                <c:pt idx="0">
                  <c:v>Total Biovolume (um3/mL):              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75000"/>
                  </a:scheme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cat>
            <c:numRef>
              <c:f>[1]Phytoplankton!$B$7:$G$7</c:f>
              <c:numCache>
                <c:formatCode>General</c:formatCode>
                <c:ptCount val="6"/>
                <c:pt idx="0">
                  <c:v>41463</c:v>
                </c:pt>
                <c:pt idx="1">
                  <c:v>41477</c:v>
                </c:pt>
                <c:pt idx="2">
                  <c:v>41491</c:v>
                </c:pt>
                <c:pt idx="3">
                  <c:v>41512</c:v>
                </c:pt>
                <c:pt idx="4">
                  <c:v>41526</c:v>
                </c:pt>
                <c:pt idx="5">
                  <c:v>41540</c:v>
                </c:pt>
              </c:numCache>
            </c:numRef>
          </c:cat>
          <c:val>
            <c:numRef>
              <c:f>[1]Phytoplankton!$B$9:$G$9</c:f>
              <c:numCache>
                <c:formatCode>General</c:formatCode>
                <c:ptCount val="6"/>
                <c:pt idx="0">
                  <c:v>3512070.7002749848</c:v>
                </c:pt>
                <c:pt idx="1">
                  <c:v>6140359.3261875957</c:v>
                </c:pt>
                <c:pt idx="2">
                  <c:v>3224163.9346212419</c:v>
                </c:pt>
                <c:pt idx="3">
                  <c:v>310382.94194719574</c:v>
                </c:pt>
                <c:pt idx="4">
                  <c:v>3580368.1289287615</c:v>
                </c:pt>
                <c:pt idx="5">
                  <c:v>1136297.8269739549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D-4AAA-AAD7-DBFE482B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95840"/>
        <c:axId val="77397376"/>
      </c:areaChart>
      <c:dateAx>
        <c:axId val="773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</c:spPr>
        <c:crossAx val="77397376"/>
        <c:crosses val="autoZero"/>
        <c:auto val="1"/>
        <c:lblOffset val="100"/>
        <c:baseTimeUnit val="days"/>
        <c:majorUnit val="15"/>
        <c:majorTimeUnit val="days"/>
        <c:minorUnit val="1"/>
        <c:minorTimeUnit val="days"/>
      </c:dateAx>
      <c:valAx>
        <c:axId val="7739737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77395840"/>
        <c:crosses val="autoZero"/>
        <c:crossBetween val="midCat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Phytoplankton Density Number/ml</a:t>
            </a:r>
          </a:p>
        </c:rich>
      </c:tx>
      <c:layout>
        <c:manualLayout>
          <c:xMode val="edge"/>
          <c:yMode val="edge"/>
          <c:x val="0.22273181763065664"/>
          <c:y val="1.25771796483407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23699644417624"/>
          <c:y val="7.9286078349557129E-2"/>
          <c:w val="0.71463985327555191"/>
          <c:h val="0.92071392165044286"/>
        </c:manualLayout>
      </c:layout>
      <c:pieChart>
        <c:varyColors val="1"/>
        <c:ser>
          <c:idx val="0"/>
          <c:order val="0"/>
          <c:tx>
            <c:strRef>
              <c:f>[1]Phytoplankton!$G$23</c:f>
              <c:strCache>
                <c:ptCount val="1"/>
                <c:pt idx="0">
                  <c:v>Functional Group</c:v>
                </c:pt>
              </c:strCache>
            </c:strRef>
          </c:tx>
          <c:explosion val="22"/>
          <c:dPt>
            <c:idx val="0"/>
            <c:bubble3D val="0"/>
            <c:explosion val="39"/>
            <c:extLst>
              <c:ext xmlns:c16="http://schemas.microsoft.com/office/drawing/2014/chart" uri="{C3380CC4-5D6E-409C-BE32-E72D297353CC}">
                <c16:uniqueId val="{00000000-40C3-45B1-97E2-BD17AFF1555E}"/>
              </c:ext>
            </c:extLst>
          </c:dPt>
          <c:dPt>
            <c:idx val="1"/>
            <c:bubble3D val="0"/>
            <c:explosion val="9"/>
            <c:extLst>
              <c:ext xmlns:c16="http://schemas.microsoft.com/office/drawing/2014/chart" uri="{C3380CC4-5D6E-409C-BE32-E72D297353CC}">
                <c16:uniqueId val="{00000001-40C3-45B1-97E2-BD17AFF1555E}"/>
              </c:ext>
            </c:extLst>
          </c:dPt>
          <c:dPt>
            <c:idx val="3"/>
            <c:bubble3D val="0"/>
            <c:explosion val="19"/>
            <c:extLst>
              <c:ext xmlns:c16="http://schemas.microsoft.com/office/drawing/2014/chart" uri="{C3380CC4-5D6E-409C-BE32-E72D297353CC}">
                <c16:uniqueId val="{00000002-40C3-45B1-97E2-BD17AFF1555E}"/>
              </c:ext>
            </c:extLst>
          </c:dPt>
          <c:dPt>
            <c:idx val="4"/>
            <c:bubble3D val="0"/>
            <c:explosion val="3"/>
            <c:extLst>
              <c:ext xmlns:c16="http://schemas.microsoft.com/office/drawing/2014/chart" uri="{C3380CC4-5D6E-409C-BE32-E72D297353CC}">
                <c16:uniqueId val="{00000003-40C3-45B1-97E2-BD17AFF1555E}"/>
              </c:ext>
            </c:extLst>
          </c:dPt>
          <c:dLbls>
            <c:dLbl>
              <c:idx val="0"/>
              <c:layout>
                <c:manualLayout>
                  <c:x val="-0.17906697873759109"/>
                  <c:y val="-5.4625233057449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3-45B1-97E2-BD17AFF1555E}"/>
                </c:ext>
              </c:extLst>
            </c:dLbl>
            <c:dLbl>
              <c:idx val="2"/>
              <c:layout>
                <c:manualLayout>
                  <c:x val="0.21635317698948636"/>
                  <c:y val="-3.5218413783268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C3-45B1-97E2-BD17AFF15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[1]Phytoplankton!$G$24:$G$28</c:f>
              <c:strCache>
                <c:ptCount val="5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dinoflagellate</c:v>
                </c:pt>
                <c:pt idx="4">
                  <c:v>green</c:v>
                </c:pt>
              </c:strCache>
            </c:strRef>
          </c:cat>
          <c:val>
            <c:numRef>
              <c:f>[1]Phytoplankton!$I$24:$I$28</c:f>
              <c:numCache>
                <c:formatCode>General</c:formatCode>
                <c:ptCount val="5"/>
                <c:pt idx="0">
                  <c:v>1379.9102398140831</c:v>
                </c:pt>
                <c:pt idx="1">
                  <c:v>33.84138464335615</c:v>
                </c:pt>
                <c:pt idx="2">
                  <c:v>622.16492068442017</c:v>
                </c:pt>
                <c:pt idx="3">
                  <c:v>20.523310277170609</c:v>
                </c:pt>
                <c:pt idx="4">
                  <c:v>328.87758408375242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C3-45B1-97E2-BD17AFF1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Species Diversity</a:t>
            </a:r>
          </a:p>
        </c:rich>
      </c:tx>
      <c:layout>
        <c:manualLayout>
          <c:xMode val="edge"/>
          <c:yMode val="edge"/>
          <c:x val="0.34410805629063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36283491827672"/>
          <c:y val="0.13219994412712133"/>
          <c:w val="0.71230003719410673"/>
          <c:h val="0.86780005587288023"/>
        </c:manualLayout>
      </c:layout>
      <c:pieChart>
        <c:varyColors val="1"/>
        <c:ser>
          <c:idx val="0"/>
          <c:order val="0"/>
          <c:tx>
            <c:strRef>
              <c:f>[1]Phytoplankton!$H$23</c:f>
              <c:strCache>
                <c:ptCount val="1"/>
                <c:pt idx="0">
                  <c:v>Species</c:v>
                </c:pt>
              </c:strCache>
            </c:strRef>
          </c:tx>
          <c:explosion val="2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0489-4412-A834-E8DA128EB381}"/>
              </c:ext>
            </c:extLst>
          </c:dPt>
          <c:dPt>
            <c:idx val="1"/>
            <c:bubble3D val="0"/>
            <c:explosion val="10"/>
            <c:extLst>
              <c:ext xmlns:c16="http://schemas.microsoft.com/office/drawing/2014/chart" uri="{C3380CC4-5D6E-409C-BE32-E72D297353CC}">
                <c16:uniqueId val="{00000001-0489-4412-A834-E8DA128EB381}"/>
              </c:ext>
            </c:extLst>
          </c:dPt>
          <c:dPt>
            <c:idx val="3"/>
            <c:bubble3D val="0"/>
            <c:explosion val="15"/>
            <c:extLst>
              <c:ext xmlns:c16="http://schemas.microsoft.com/office/drawing/2014/chart" uri="{C3380CC4-5D6E-409C-BE32-E72D297353CC}">
                <c16:uniqueId val="{00000002-0489-4412-A834-E8DA128EB381}"/>
              </c:ext>
            </c:extLst>
          </c:dPt>
          <c:dLbls>
            <c:dLbl>
              <c:idx val="0"/>
              <c:layout>
                <c:manualLayout>
                  <c:x val="-4.9090286762398523E-2"/>
                  <c:y val="1.4943190296518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89-4412-A834-E8DA128EB381}"/>
                </c:ext>
              </c:extLst>
            </c:dLbl>
            <c:dLbl>
              <c:idx val="1"/>
              <c:layout>
                <c:manualLayout>
                  <c:x val="2.9083773344936472E-2"/>
                  <c:y val="0.2238224902923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89-4412-A834-E8DA128EB381}"/>
                </c:ext>
              </c:extLst>
            </c:dLbl>
            <c:dLbl>
              <c:idx val="2"/>
              <c:layout>
                <c:manualLayout>
                  <c:x val="-3.0692848469317309E-2"/>
                  <c:y val="-0.119274402153634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89-4412-A834-E8DA128EB381}"/>
                </c:ext>
              </c:extLst>
            </c:dLbl>
            <c:dLbl>
              <c:idx val="3"/>
              <c:layout>
                <c:manualLayout>
                  <c:x val="3.368988065259941E-2"/>
                  <c:y val="3.379075045803419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dinoflagellate</a:t>
                    </a:r>
                    <a:r>
                      <a:rPr lang="en-US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489-4412-A834-E8DA128EB3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[1]Phytoplankton!$G$24:$G$28</c:f>
              <c:strCache>
                <c:ptCount val="5"/>
                <c:pt idx="0">
                  <c:v>bluegreen</c:v>
                </c:pt>
                <c:pt idx="1">
                  <c:v>chrysophyte</c:v>
                </c:pt>
                <c:pt idx="2">
                  <c:v>diatom</c:v>
                </c:pt>
                <c:pt idx="3">
                  <c:v>dinoflagellate</c:v>
                </c:pt>
                <c:pt idx="4">
                  <c:v>green</c:v>
                </c:pt>
              </c:strCache>
            </c:strRef>
          </c:cat>
          <c:val>
            <c:numRef>
              <c:f>[1]Phytoplankton!$H$24:$H$28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41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89-4412-A834-E8DA128EB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Species Diversity</a:t>
            </a:r>
          </a:p>
        </c:rich>
      </c:tx>
      <c:layout>
        <c:manualLayout>
          <c:xMode val="edge"/>
          <c:yMode val="edge"/>
          <c:x val="0.59554155730533687"/>
          <c:y val="0.8287037037037037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145669291339"/>
          <c:y val="0.15527340332458442"/>
          <c:w val="0.50405818022747151"/>
          <c:h val="0.84009696704578629"/>
        </c:manualLayout>
      </c:layout>
      <c:pieChart>
        <c:varyColors val="1"/>
        <c:ser>
          <c:idx val="0"/>
          <c:order val="0"/>
          <c:tx>
            <c:strRef>
              <c:f>'2014 Analyses'!$A$10</c:f>
              <c:strCache>
                <c:ptCount val="1"/>
                <c:pt idx="0">
                  <c:v>Functional Group</c:v>
                </c:pt>
              </c:strCache>
            </c:strRef>
          </c:tx>
          <c:explosion val="37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 Analyses'!$A$11:$A$17</c:f>
              <c:strCache>
                <c:ptCount val="7"/>
                <c:pt idx="0">
                  <c:v>bluegreen</c:v>
                </c:pt>
                <c:pt idx="1">
                  <c:v>chrysophyte</c:v>
                </c:pt>
                <c:pt idx="2">
                  <c:v>cryptophyte</c:v>
                </c:pt>
                <c:pt idx="3">
                  <c:v>diatom</c:v>
                </c:pt>
                <c:pt idx="4">
                  <c:v>dinoflagellate</c:v>
                </c:pt>
                <c:pt idx="5">
                  <c:v>green</c:v>
                </c:pt>
                <c:pt idx="6">
                  <c:v>euglenoid</c:v>
                </c:pt>
              </c:strCache>
            </c:strRef>
          </c:cat>
          <c:val>
            <c:numRef>
              <c:f>'2014 Analyses'!$B$11:$B$17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44</c:v>
                </c:pt>
                <c:pt idx="4">
                  <c:v>1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7-469F-BE3D-C8229A73B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2014 BCR Average Biovolume (um3/mL):             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 Analyses'!$A$3</c:f>
              <c:strCache>
                <c:ptCount val="1"/>
                <c:pt idx="0">
                  <c:v>Total Biovolume (um3/mL):              </c:v>
                </c:pt>
              </c:strCache>
            </c:strRef>
          </c:tx>
          <c:invertIfNegative val="0"/>
          <c:cat>
            <c:strRef>
              <c:f>'2014 Analyses'!$B$6:$D$6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</c:strCache>
            </c:strRef>
          </c:cat>
          <c:val>
            <c:numRef>
              <c:f>'2014 Analyses'!$B$8:$D$8</c:f>
              <c:numCache>
                <c:formatCode>#,##0</c:formatCode>
                <c:ptCount val="3"/>
                <c:pt idx="0">
                  <c:v>578501.49894941226</c:v>
                </c:pt>
                <c:pt idx="1">
                  <c:v>447807.0208614287</c:v>
                </c:pt>
                <c:pt idx="2">
                  <c:v>759215.24787305028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3-4454-90CE-BABEEEAB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10272"/>
        <c:axId val="77267712"/>
      </c:barChart>
      <c:catAx>
        <c:axId val="771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67712"/>
        <c:crosses val="autoZero"/>
        <c:auto val="1"/>
        <c:lblAlgn val="ctr"/>
        <c:lblOffset val="100"/>
        <c:noMultiLvlLbl val="0"/>
      </c:catAx>
      <c:valAx>
        <c:axId val="77267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71102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137489063867052"/>
          <c:y val="1.38888888888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32020997375315"/>
          <c:y val="0.13414370078740173"/>
          <c:w val="0.51395822397200353"/>
          <c:h val="0.85659703995333913"/>
        </c:manualLayout>
      </c:layout>
      <c:pieChart>
        <c:varyColors val="1"/>
        <c:ser>
          <c:idx val="0"/>
          <c:order val="0"/>
          <c:tx>
            <c:strRef>
              <c:f>'2014 Analyses'!$D$10</c:f>
              <c:strCache>
                <c:ptCount val="1"/>
                <c:pt idx="0">
                  <c:v>Average Biovolume, um3/mL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'2014 Analyses'!$A$11:$A$17</c:f>
              <c:strCache>
                <c:ptCount val="7"/>
                <c:pt idx="0">
                  <c:v>bluegreen</c:v>
                </c:pt>
                <c:pt idx="1">
                  <c:v>chrysophyte</c:v>
                </c:pt>
                <c:pt idx="2">
                  <c:v>cryptophyte</c:v>
                </c:pt>
                <c:pt idx="3">
                  <c:v>diatom</c:v>
                </c:pt>
                <c:pt idx="4">
                  <c:v>dinoflagellate</c:v>
                </c:pt>
                <c:pt idx="5">
                  <c:v>green</c:v>
                </c:pt>
                <c:pt idx="6">
                  <c:v>euglenoid</c:v>
                </c:pt>
              </c:strCache>
            </c:strRef>
          </c:cat>
          <c:val>
            <c:numRef>
              <c:f>'2014 Analyses'!$D$11:$D$17</c:f>
              <c:numCache>
                <c:formatCode>#,##0</c:formatCode>
                <c:ptCount val="7"/>
                <c:pt idx="0">
                  <c:v>155795.39019807783</c:v>
                </c:pt>
                <c:pt idx="1">
                  <c:v>616.57268149841286</c:v>
                </c:pt>
                <c:pt idx="2">
                  <c:v>25554.741159103676</c:v>
                </c:pt>
                <c:pt idx="3">
                  <c:v>14171.412739250691</c:v>
                </c:pt>
                <c:pt idx="4">
                  <c:v>33563.629096722623</c:v>
                </c:pt>
                <c:pt idx="5">
                  <c:v>2363.6298923013705</c:v>
                </c:pt>
                <c:pt idx="6">
                  <c:v>14967.165492957747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9-4517-B35F-05AC3E6F1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466322807210075"/>
          <c:y val="1.6521399420448165E-2"/>
          <c:w val="0.67314741145161738"/>
          <c:h val="0.98347860057955183"/>
        </c:manualLayout>
      </c:layout>
      <c:pie3DChart>
        <c:varyColors val="1"/>
        <c:ser>
          <c:idx val="0"/>
          <c:order val="0"/>
          <c:tx>
            <c:strRef>
              <c:f>'2015 Analyses'!$B$14</c:f>
              <c:strCache>
                <c:ptCount val="1"/>
                <c:pt idx="0">
                  <c:v>Species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460B-428B-B8C2-570F958314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60B-428B-B8C2-570F958314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460B-428B-B8C2-570F958314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60B-428B-B8C2-570F958314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60B-428B-B8C2-570F958314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460B-428B-B8C2-570F958314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60B-428B-B8C2-570F9583142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60B-428B-B8C2-570F9583142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60B-428B-B8C2-570F9583142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460B-428B-B8C2-570F9583142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60B-428B-B8C2-570F9583142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60B-428B-B8C2-570F9583142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460B-428B-B8C2-570F9583142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60B-428B-B8C2-570F9583142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'2015 Analyses'!$A$15:$A$21</c:f>
              <c:strCache>
                <c:ptCount val="7"/>
                <c:pt idx="0">
                  <c:v>bluegreen</c:v>
                </c:pt>
                <c:pt idx="1">
                  <c:v>chrysophyte</c:v>
                </c:pt>
                <c:pt idx="2">
                  <c:v>cryptophyte</c:v>
                </c:pt>
                <c:pt idx="3">
                  <c:v>diatom</c:v>
                </c:pt>
                <c:pt idx="4">
                  <c:v>dinoflagellate</c:v>
                </c:pt>
                <c:pt idx="5">
                  <c:v>green</c:v>
                </c:pt>
                <c:pt idx="6">
                  <c:v>euglenoid</c:v>
                </c:pt>
              </c:strCache>
            </c:strRef>
          </c:cat>
          <c:val>
            <c:numRef>
              <c:f>'2015 Analyses'!$B$15:$B$21</c:f>
              <c:numCache>
                <c:formatCode>General</c:formatCode>
                <c:ptCount val="7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31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B-428B-B8C2-570F9583142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8.xm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22</xdr:col>
      <xdr:colOff>517813</xdr:colOff>
      <xdr:row>18</xdr:row>
      <xdr:rowOff>128674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22</xdr:col>
      <xdr:colOff>335106</xdr:colOff>
      <xdr:row>44</xdr:row>
      <xdr:rowOff>16626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46</xdr:row>
      <xdr:rowOff>0</xdr:rowOff>
    </xdr:from>
    <xdr:to>
      <xdr:col>23</xdr:col>
      <xdr:colOff>426374</xdr:colOff>
      <xdr:row>62</xdr:row>
      <xdr:rowOff>117244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64</xdr:row>
      <xdr:rowOff>0</xdr:rowOff>
    </xdr:from>
    <xdr:to>
      <xdr:col>20</xdr:col>
      <xdr:colOff>85206</xdr:colOff>
      <xdr:row>82</xdr:row>
      <xdr:rowOff>11776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83</xdr:row>
      <xdr:rowOff>0</xdr:rowOff>
    </xdr:from>
    <xdr:to>
      <xdr:col>19</xdr:col>
      <xdr:colOff>178722</xdr:colOff>
      <xdr:row>98</xdr:row>
      <xdr:rowOff>159327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22860</xdr:rowOff>
    </xdr:from>
    <xdr:to>
      <xdr:col>13</xdr:col>
      <xdr:colOff>205740</xdr:colOff>
      <xdr:row>20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487680</xdr:colOff>
      <xdr:row>24</xdr:row>
      <xdr:rowOff>0</xdr:rowOff>
    </xdr:from>
    <xdr:to>
      <xdr:col>13</xdr:col>
      <xdr:colOff>160020</xdr:colOff>
      <xdr:row>40</xdr:row>
      <xdr:rowOff>60960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</xdr:row>
      <xdr:rowOff>15240</xdr:rowOff>
    </xdr:from>
    <xdr:to>
      <xdr:col>21</xdr:col>
      <xdr:colOff>304800</xdr:colOff>
      <xdr:row>20</xdr:row>
      <xdr:rowOff>99060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144780</xdr:colOff>
      <xdr:row>22</xdr:row>
      <xdr:rowOff>30480</xdr:rowOff>
    </xdr:from>
    <xdr:to>
      <xdr:col>20</xdr:col>
      <xdr:colOff>251460</xdr:colOff>
      <xdr:row>37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438150</xdr:colOff>
      <xdr:row>23</xdr:row>
      <xdr:rowOff>7620</xdr:rowOff>
    </xdr:from>
    <xdr:to>
      <xdr:col>12</xdr:col>
      <xdr:colOff>410210</xdr:colOff>
      <xdr:row>45</xdr:row>
      <xdr:rowOff>125730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419100</xdr:colOff>
      <xdr:row>6</xdr:row>
      <xdr:rowOff>133350</xdr:rowOff>
    </xdr:from>
    <xdr:to>
      <xdr:col>15</xdr:col>
      <xdr:colOff>495300</xdr:colOff>
      <xdr:row>21</xdr:row>
      <xdr:rowOff>64770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292</xdr:row>
      <xdr:rowOff>120650</xdr:rowOff>
    </xdr:from>
    <xdr:to>
      <xdr:col>9</xdr:col>
      <xdr:colOff>311150</xdr:colOff>
      <xdr:row>309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2B28F9-D80E-4A80-8A47-3546DBBD7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</xdr:colOff>
      <xdr:row>66</xdr:row>
      <xdr:rowOff>114300</xdr:rowOff>
    </xdr:from>
    <xdr:to>
      <xdr:col>9</xdr:col>
      <xdr:colOff>1000125</xdr:colOff>
      <xdr:row>84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EC80D3-CECA-4679-A80D-999C5E4199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499613</xdr:colOff>
      <xdr:row>113</xdr:row>
      <xdr:rowOff>123046</xdr:rowOff>
    </xdr:from>
    <xdr:to>
      <xdr:col>12</xdr:col>
      <xdr:colOff>704490</xdr:colOff>
      <xdr:row>130</xdr:row>
      <xdr:rowOff>14736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5A330-DB66-4218-9EB0-AB9239FAC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140180</xdr:colOff>
      <xdr:row>113</xdr:row>
      <xdr:rowOff>135028</xdr:rowOff>
    </xdr:from>
    <xdr:to>
      <xdr:col>18</xdr:col>
      <xdr:colOff>500812</xdr:colOff>
      <xdr:row>130</xdr:row>
      <xdr:rowOff>26718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CA79D0-1AF5-4DAD-B22C-EA0000545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250825</xdr:colOff>
      <xdr:row>4</xdr:row>
      <xdr:rowOff>0</xdr:rowOff>
    </xdr:from>
    <xdr:to>
      <xdr:col>17</xdr:col>
      <xdr:colOff>73025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73A609-50F1-405E-AD4D-2692B344F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144</xdr:row>
      <xdr:rowOff>107950</xdr:rowOff>
    </xdr:from>
    <xdr:to>
      <xdr:col>18</xdr:col>
      <xdr:colOff>22225</xdr:colOff>
      <xdr:row>161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0E7E3D-6BF9-4A47-84E3-84A20F8195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127000</xdr:colOff>
      <xdr:row>1</xdr:row>
      <xdr:rowOff>57150</xdr:rowOff>
    </xdr:from>
    <xdr:to>
      <xdr:col>51</xdr:col>
      <xdr:colOff>31750</xdr:colOff>
      <xdr:row>6</xdr:row>
      <xdr:rowOff>127635</xdr:rowOff>
    </xdr:to>
    <xdr:pic>
      <xdr:nvPicPr>
        <xdr:cNvPr id="7" name="Picture 6" descr="Image result for Asterionella formosa">
          <a:extLst>
            <a:ext uri="{FF2B5EF4-FFF2-40B4-BE49-F238E27FC236}">
              <a16:creationId xmlns:a16="http://schemas.microsoft.com/office/drawing/2014/main" id="{DE872172-7DB7-4133-B80B-ADA2D64B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89200" y="215900"/>
          <a:ext cx="1733550" cy="1302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209550</xdr:colOff>
      <xdr:row>1</xdr:row>
      <xdr:rowOff>44450</xdr:rowOff>
    </xdr:from>
    <xdr:to>
      <xdr:col>56</xdr:col>
      <xdr:colOff>368300</xdr:colOff>
      <xdr:row>6</xdr:row>
      <xdr:rowOff>122954</xdr:rowOff>
    </xdr:to>
    <xdr:pic>
      <xdr:nvPicPr>
        <xdr:cNvPr id="8" name="Picture 7" descr="Image result for Asterionella formosa">
          <a:extLst>
            <a:ext uri="{FF2B5EF4-FFF2-40B4-BE49-F238E27FC236}">
              <a16:creationId xmlns:a16="http://schemas.microsoft.com/office/drawing/2014/main" id="{35708ECA-C364-4D4B-B572-CB6032CC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46850" y="203200"/>
          <a:ext cx="1377950" cy="1310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51</xdr:col>
      <xdr:colOff>152400</xdr:colOff>
      <xdr:row>1</xdr:row>
      <xdr:rowOff>19050</xdr:rowOff>
    </xdr:from>
    <xdr:to>
      <xdr:col>54</xdr:col>
      <xdr:colOff>63500</xdr:colOff>
      <xdr:row>6</xdr:row>
      <xdr:rowOff>38100</xdr:rowOff>
    </xdr:to>
    <xdr:pic>
      <xdr:nvPicPr>
        <xdr:cNvPr id="9" name="Picture 8" descr="Image result for Asterionella formosa">
          <a:extLst>
            <a:ext uri="{FF2B5EF4-FFF2-40B4-BE49-F238E27FC236}">
              <a16:creationId xmlns:a16="http://schemas.microsoft.com/office/drawing/2014/main" id="{B77FE855-2037-4468-85A3-636CA75EED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r="12203" b="15289"/>
        <a:stretch/>
      </xdr:blipFill>
      <xdr:spPr bwMode="auto">
        <a:xfrm>
          <a:off x="42760900" y="177800"/>
          <a:ext cx="1739900" cy="125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146050</xdr:colOff>
      <xdr:row>10</xdr:row>
      <xdr:rowOff>19050</xdr:rowOff>
    </xdr:from>
    <xdr:to>
      <xdr:col>50</xdr:col>
      <xdr:colOff>590550</xdr:colOff>
      <xdr:row>17</xdr:row>
      <xdr:rowOff>105886</xdr:rowOff>
    </xdr:to>
    <xdr:pic>
      <xdr:nvPicPr>
        <xdr:cNvPr id="12" name="Picture 11" descr="Image result for Hannaea arcus">
          <a:extLst>
            <a:ext uri="{FF2B5EF4-FFF2-40B4-BE49-F238E27FC236}">
              <a16:creationId xmlns:a16="http://schemas.microsoft.com/office/drawing/2014/main" id="{387479B2-927F-4537-A9A3-E6DDB98F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8250" y="1822450"/>
          <a:ext cx="1663700" cy="1236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48</xdr:col>
      <xdr:colOff>139700</xdr:colOff>
      <xdr:row>18</xdr:row>
      <xdr:rowOff>107950</xdr:rowOff>
    </xdr:from>
    <xdr:to>
      <xdr:col>51</xdr:col>
      <xdr:colOff>463550</xdr:colOff>
      <xdr:row>29</xdr:row>
      <xdr:rowOff>76200</xdr:rowOff>
    </xdr:to>
    <xdr:pic>
      <xdr:nvPicPr>
        <xdr:cNvPr id="13" name="Picture 12" descr="Image result for Melosira ambigua">
          <a:extLst>
            <a:ext uri="{FF2B5EF4-FFF2-40B4-BE49-F238E27FC236}">
              <a16:creationId xmlns:a16="http://schemas.microsoft.com/office/drawing/2014/main" id="{C39E4E21-A6A9-46B9-9435-B86D00AE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1900" y="3219450"/>
          <a:ext cx="215265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57</xdr:col>
      <xdr:colOff>168275</xdr:colOff>
      <xdr:row>6</xdr:row>
      <xdr:rowOff>114300</xdr:rowOff>
    </xdr:from>
    <xdr:to>
      <xdr:col>61</xdr:col>
      <xdr:colOff>561975</xdr:colOff>
      <xdr:row>23</xdr:row>
      <xdr:rowOff>69850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B41E9C9-4EC1-46A2-BD7E-C4C9C7AF2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</xdr:row>
      <xdr:rowOff>50799</xdr:rowOff>
    </xdr:from>
    <xdr:to>
      <xdr:col>17</xdr:col>
      <xdr:colOff>603250</xdr:colOff>
      <xdr:row>17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85171B-C3CD-4447-BAB9-D56D06B4D8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410D2B3\share\Bear%20Creek%20Association\Bear%20Creek%20Data%20Record\BCWA%20Data%20and%20Annual%20Reports\BCR%20Master%20Spreadsheets\MS2013%20Bear%20Creek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oir Sample Sites"/>
      <sheetName val="Reservoir Summary Stats"/>
      <sheetName val="Annual Reservoir Trends"/>
      <sheetName val="Nitrate Trends"/>
      <sheetName val="Phosphorus Trends"/>
      <sheetName val="Loading"/>
      <sheetName val="Carlson"/>
      <sheetName val="Walker"/>
      <sheetName val="Monthly Discharge"/>
      <sheetName val="Temperature"/>
      <sheetName val="Conductance"/>
      <sheetName val="pH"/>
      <sheetName val="Oxygen"/>
      <sheetName val="Temp DO Comp"/>
      <sheetName val="T &amp; Diss Phosphorus"/>
      <sheetName val="Nitrate &amp; T Nitrogen"/>
      <sheetName val="TSS"/>
      <sheetName val="Chlsecchi"/>
      <sheetName val="Phytoplankton"/>
      <sheetName val="Monthly Chemistry"/>
      <sheetName val="Reg 85 WWTF"/>
      <sheetName val="MWS 2013 chemistry"/>
      <sheetName val="MWS 2013 Field"/>
      <sheetName val="Flood Chemistry"/>
      <sheetName val="Evergreen Lake"/>
      <sheetName val="Mt Evans"/>
      <sheetName val="Coyote"/>
      <sheetName val="T Standards"/>
      <sheetName val="Rec Use"/>
      <sheetName val="303d List "/>
      <sheetName val="Field Sheet"/>
      <sheetName val="Horse Manure"/>
      <sheetName val="Monitoring Parametrs 2013"/>
      <sheetName val="2013 P3 Monitoring Sites"/>
      <sheetName val="2014 Monitoring "/>
      <sheetName val="WWTP"/>
      <sheetName val="Monitoring Costs"/>
      <sheetName val="Labratory"/>
      <sheetName val="Field WS"/>
      <sheetName val="Watershed 102 Topics"/>
      <sheetName val="Newsletter topics"/>
      <sheetName val="Data Summary"/>
      <sheetName val="Coyote Gulch"/>
      <sheetName val="Kerr Swede Lab"/>
      <sheetName val="E co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B7">
            <v>41463</v>
          </cell>
          <cell r="C7">
            <v>41477</v>
          </cell>
          <cell r="D7">
            <v>41491</v>
          </cell>
          <cell r="E7">
            <v>41512</v>
          </cell>
          <cell r="F7">
            <v>41526</v>
          </cell>
          <cell r="G7">
            <v>41540</v>
          </cell>
        </row>
        <row r="8">
          <cell r="A8" t="str">
            <v xml:space="preserve">Total Density (#/mL): </v>
          </cell>
          <cell r="B8">
            <v>2581.3658799777063</v>
          </cell>
          <cell r="C8">
            <v>4035.6692834138412</v>
          </cell>
          <cell r="D8">
            <v>2445.5097306813768</v>
          </cell>
          <cell r="E8">
            <v>173.01845741451817</v>
          </cell>
          <cell r="F8">
            <v>17656.849499447002</v>
          </cell>
          <cell r="G8">
            <v>460.86619861619687</v>
          </cell>
        </row>
        <row r="9">
          <cell r="A9" t="str">
            <v xml:space="preserve">Total Biovolume (um3/mL):              </v>
          </cell>
          <cell r="B9">
            <v>3512070.7002749848</v>
          </cell>
          <cell r="C9">
            <v>6140359.3261875957</v>
          </cell>
          <cell r="D9">
            <v>3224163.9346212419</v>
          </cell>
          <cell r="E9">
            <v>310382.94194719574</v>
          </cell>
          <cell r="F9">
            <v>3580368.1289287615</v>
          </cell>
          <cell r="G9">
            <v>1136297.8269739549</v>
          </cell>
        </row>
        <row r="23">
          <cell r="G23" t="str">
            <v>Functional Group</v>
          </cell>
          <cell r="H23" t="str">
            <v>Species</v>
          </cell>
        </row>
        <row r="24">
          <cell r="G24" t="str">
            <v>bluegreen</v>
          </cell>
          <cell r="H24">
            <v>4</v>
          </cell>
          <cell r="I24">
            <v>1379.9102398140831</v>
          </cell>
          <cell r="J24">
            <v>2132807.7052079714</v>
          </cell>
        </row>
        <row r="25">
          <cell r="G25" t="str">
            <v>chrysophyte</v>
          </cell>
          <cell r="H25">
            <v>3</v>
          </cell>
          <cell r="I25">
            <v>33.84138464335615</v>
          </cell>
          <cell r="J25">
            <v>26254.980423663554</v>
          </cell>
        </row>
        <row r="26">
          <cell r="G26" t="str">
            <v>diatom</v>
          </cell>
          <cell r="H26">
            <v>41</v>
          </cell>
          <cell r="I26">
            <v>622.16492068442017</v>
          </cell>
          <cell r="J26">
            <v>769070.82018507307</v>
          </cell>
        </row>
        <row r="27">
          <cell r="G27" t="str">
            <v>dinoflagellate</v>
          </cell>
          <cell r="H27">
            <v>3</v>
          </cell>
          <cell r="I27">
            <v>20.523310277170609</v>
          </cell>
          <cell r="J27">
            <v>46273.568603037136</v>
          </cell>
        </row>
        <row r="28">
          <cell r="G28" t="str">
            <v>green</v>
          </cell>
          <cell r="H28">
            <v>6</v>
          </cell>
          <cell r="I28">
            <v>328.87758408375242</v>
          </cell>
          <cell r="J28">
            <v>48491.997236067888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33"/>
  <sheetViews>
    <sheetView topLeftCell="F301" workbookViewId="0">
      <selection activeCell="D35" sqref="D35"/>
    </sheetView>
  </sheetViews>
  <sheetFormatPr defaultRowHeight="12.5" x14ac:dyDescent="0.25"/>
  <cols>
    <col min="1" max="1" width="52.6328125" bestFit="1" customWidth="1"/>
    <col min="2" max="2" width="10.54296875" bestFit="1" customWidth="1"/>
    <col min="4" max="4" width="10.08984375" bestFit="1" customWidth="1"/>
    <col min="5" max="5" width="10.90625" bestFit="1" customWidth="1"/>
    <col min="6" max="6" width="26.7265625" bestFit="1" customWidth="1"/>
    <col min="7" max="7" width="5.54296875" bestFit="1" customWidth="1"/>
    <col min="8" max="8" width="34" bestFit="1" customWidth="1"/>
    <col min="11" max="12" width="10.08984375" bestFit="1" customWidth="1"/>
    <col min="13" max="13" width="11.453125" bestFit="1" customWidth="1"/>
    <col min="14" max="14" width="23.08984375" bestFit="1" customWidth="1"/>
    <col min="19" max="19" width="11.453125" bestFit="1" customWidth="1"/>
  </cols>
  <sheetData>
    <row r="2" spans="1:13" ht="14" x14ac:dyDescent="0.3">
      <c r="A2" s="3" t="s">
        <v>6</v>
      </c>
    </row>
    <row r="3" spans="1:13" ht="13" x14ac:dyDescent="0.3">
      <c r="A3" s="6" t="s">
        <v>9</v>
      </c>
      <c r="B3" s="8" t="s">
        <v>141</v>
      </c>
      <c r="H3" s="6" t="s">
        <v>9</v>
      </c>
      <c r="I3" s="8" t="s">
        <v>141</v>
      </c>
    </row>
    <row r="4" spans="1:13" ht="13" x14ac:dyDescent="0.3">
      <c r="A4" s="6" t="s">
        <v>17</v>
      </c>
      <c r="B4" s="13" t="s">
        <v>19</v>
      </c>
      <c r="H4" s="6" t="s">
        <v>17</v>
      </c>
      <c r="I4" s="13" t="s">
        <v>54</v>
      </c>
    </row>
    <row r="5" spans="1:13" ht="13" x14ac:dyDescent="0.3">
      <c r="A5" s="6" t="s">
        <v>13</v>
      </c>
      <c r="B5" s="13"/>
      <c r="H5" s="6" t="s">
        <v>13</v>
      </c>
      <c r="I5" s="13"/>
    </row>
    <row r="6" spans="1:13" ht="13" x14ac:dyDescent="0.3">
      <c r="A6" s="6" t="s">
        <v>12</v>
      </c>
      <c r="B6" s="7">
        <v>41463</v>
      </c>
      <c r="H6" s="6" t="s">
        <v>12</v>
      </c>
      <c r="I6" s="7">
        <v>41463</v>
      </c>
    </row>
    <row r="7" spans="1:13" ht="13" x14ac:dyDescent="0.3">
      <c r="A7" s="6"/>
      <c r="H7" s="6"/>
    </row>
    <row r="8" spans="1:13" ht="13" x14ac:dyDescent="0.3">
      <c r="A8" s="6" t="s">
        <v>11</v>
      </c>
      <c r="B8" s="10">
        <v>1567.9626168224361</v>
      </c>
      <c r="H8" s="6" t="s">
        <v>11</v>
      </c>
      <c r="I8" s="10">
        <v>1383.518796992478</v>
      </c>
    </row>
    <row r="9" spans="1:13" ht="15" x14ac:dyDescent="0.3">
      <c r="A9" s="6" t="s">
        <v>14</v>
      </c>
      <c r="B9" s="10">
        <v>519750.10280374042</v>
      </c>
      <c r="H9" s="6" t="s">
        <v>14</v>
      </c>
      <c r="I9" s="10">
        <v>646489.84962406044</v>
      </c>
    </row>
    <row r="10" spans="1:13" ht="13" x14ac:dyDescent="0.3">
      <c r="A10" s="6" t="s">
        <v>10</v>
      </c>
      <c r="B10" s="11">
        <v>45.13177490234375</v>
      </c>
      <c r="H10" s="6" t="s">
        <v>10</v>
      </c>
      <c r="I10" s="11">
        <v>46.703437805175781</v>
      </c>
    </row>
    <row r="12" spans="1:13" ht="13" x14ac:dyDescent="0.3">
      <c r="B12" s="6" t="s">
        <v>2</v>
      </c>
      <c r="C12" s="6" t="s">
        <v>2</v>
      </c>
      <c r="D12" s="6" t="s">
        <v>4</v>
      </c>
      <c r="E12" s="6" t="s">
        <v>4</v>
      </c>
      <c r="I12" s="6" t="s">
        <v>2</v>
      </c>
      <c r="J12" s="6" t="s">
        <v>2</v>
      </c>
      <c r="K12" s="6" t="s">
        <v>4</v>
      </c>
      <c r="L12" s="6" t="s">
        <v>4</v>
      </c>
    </row>
    <row r="13" spans="1:13" ht="15" x14ac:dyDescent="0.3">
      <c r="A13" s="2" t="s">
        <v>1</v>
      </c>
      <c r="B13" s="6" t="s">
        <v>5</v>
      </c>
      <c r="C13" s="6" t="s">
        <v>3</v>
      </c>
      <c r="D13" s="6" t="s">
        <v>8</v>
      </c>
      <c r="E13" s="6" t="s">
        <v>3</v>
      </c>
      <c r="F13" s="12" t="s">
        <v>16</v>
      </c>
      <c r="H13" s="2" t="s">
        <v>1</v>
      </c>
      <c r="I13" s="6" t="s">
        <v>5</v>
      </c>
      <c r="J13" s="6" t="s">
        <v>3</v>
      </c>
      <c r="K13" s="6" t="s">
        <v>8</v>
      </c>
      <c r="L13" s="6" t="s">
        <v>3</v>
      </c>
      <c r="M13" s="12" t="s">
        <v>16</v>
      </c>
    </row>
    <row r="14" spans="1:13" x14ac:dyDescent="0.25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  <c r="M14" s="1" t="s">
        <v>0</v>
      </c>
    </row>
    <row r="15" spans="1:13" x14ac:dyDescent="0.25">
      <c r="A15" s="9" t="s">
        <v>25</v>
      </c>
      <c r="B15" s="4">
        <v>8.4299065420560755</v>
      </c>
      <c r="C15" s="5">
        <v>0.53763440860214851</v>
      </c>
      <c r="D15" s="4">
        <v>421.4953271028038</v>
      </c>
      <c r="E15" s="5">
        <v>8.1095765990057342E-2</v>
      </c>
      <c r="F15" t="s">
        <v>24</v>
      </c>
    </row>
    <row r="16" spans="1:13" x14ac:dyDescent="0.25">
      <c r="A16" s="9" t="s">
        <v>42</v>
      </c>
      <c r="B16" s="4">
        <v>75.869158878504678</v>
      </c>
      <c r="C16" s="5">
        <v>4.8387096774193363</v>
      </c>
      <c r="D16" s="4">
        <v>228745.51401869161</v>
      </c>
      <c r="E16" s="5">
        <v>44.010672202804116</v>
      </c>
      <c r="F16" t="s">
        <v>43</v>
      </c>
      <c r="G16">
        <v>1</v>
      </c>
      <c r="H16" s="9" t="s">
        <v>42</v>
      </c>
      <c r="I16" s="4">
        <v>101.72932330827066</v>
      </c>
      <c r="J16" s="5">
        <v>7.3529411764706047</v>
      </c>
      <c r="K16" s="4">
        <v>415767.74436090223</v>
      </c>
      <c r="L16" s="5">
        <v>64.311565696302083</v>
      </c>
      <c r="M16" t="s">
        <v>43</v>
      </c>
    </row>
    <row r="17" spans="1:13" x14ac:dyDescent="0.25">
      <c r="A17" s="9" t="s">
        <v>26</v>
      </c>
      <c r="B17" s="4">
        <v>67.439252336448604</v>
      </c>
      <c r="C17" s="5">
        <v>4.301075268817188</v>
      </c>
      <c r="D17" s="4">
        <v>1685.9813084112152</v>
      </c>
      <c r="E17" s="5">
        <v>0.32438306396022937</v>
      </c>
      <c r="F17" t="s">
        <v>27</v>
      </c>
      <c r="G17">
        <v>2</v>
      </c>
      <c r="H17" s="9" t="s">
        <v>26</v>
      </c>
      <c r="I17" s="4">
        <v>88.165413533834581</v>
      </c>
      <c r="J17" s="5">
        <v>6.3725490196078578</v>
      </c>
      <c r="K17" s="4">
        <v>2204.1353383458645</v>
      </c>
      <c r="L17" s="5">
        <v>0.34093889325990018</v>
      </c>
      <c r="M17" t="s">
        <v>27</v>
      </c>
    </row>
    <row r="18" spans="1:13" x14ac:dyDescent="0.25">
      <c r="A18" s="9" t="s">
        <v>55</v>
      </c>
      <c r="B18" s="4">
        <v>84.299065420560751</v>
      </c>
      <c r="C18" s="5">
        <v>5.3763440860214846</v>
      </c>
      <c r="D18" s="4">
        <v>132771.02803738319</v>
      </c>
      <c r="E18" s="5">
        <v>25.54516628686806</v>
      </c>
      <c r="F18" t="s">
        <v>43</v>
      </c>
      <c r="G18">
        <v>3</v>
      </c>
      <c r="H18" s="9" t="s">
        <v>55</v>
      </c>
      <c r="I18" s="4">
        <v>67.819548872180448</v>
      </c>
      <c r="J18" s="5">
        <v>4.9019607843137365</v>
      </c>
      <c r="K18" s="4">
        <v>111088.42105263157</v>
      </c>
      <c r="L18" s="5">
        <v>17.183320220298967</v>
      </c>
      <c r="M18" t="s">
        <v>43</v>
      </c>
    </row>
    <row r="19" spans="1:13" x14ac:dyDescent="0.25">
      <c r="A19" s="9" t="s">
        <v>47</v>
      </c>
      <c r="B19" s="4">
        <v>16.859813084112151</v>
      </c>
      <c r="C19" s="5">
        <v>1.075268817204297</v>
      </c>
      <c r="D19" s="4">
        <v>5479.4392523364495</v>
      </c>
      <c r="E19" s="5">
        <v>1.0542449578707453</v>
      </c>
      <c r="F19" t="s">
        <v>27</v>
      </c>
      <c r="G19">
        <v>4</v>
      </c>
      <c r="H19" s="9" t="s">
        <v>47</v>
      </c>
      <c r="I19" s="4">
        <v>6.7819548872180446</v>
      </c>
      <c r="J19" s="5">
        <v>0.49019607843137369</v>
      </c>
      <c r="K19" s="4">
        <v>2204.1353383458645</v>
      </c>
      <c r="L19" s="5">
        <v>0.34093889325990018</v>
      </c>
      <c r="M19" t="s">
        <v>27</v>
      </c>
    </row>
    <row r="20" spans="1:13" x14ac:dyDescent="0.25">
      <c r="A20" s="9" t="s">
        <v>39</v>
      </c>
      <c r="B20" s="4">
        <v>8.4299065420560755</v>
      </c>
      <c r="C20" s="5">
        <v>0.53763440860214851</v>
      </c>
      <c r="D20" s="4">
        <v>3877.7570093457948</v>
      </c>
      <c r="E20" s="5">
        <v>0.74608104710852752</v>
      </c>
      <c r="F20" t="s">
        <v>24</v>
      </c>
    </row>
    <row r="21" spans="1:13" x14ac:dyDescent="0.25">
      <c r="A21" s="9" t="s">
        <v>21</v>
      </c>
      <c r="B21" s="4">
        <v>33.719626168224302</v>
      </c>
      <c r="C21" s="5">
        <v>2.150537634408594</v>
      </c>
      <c r="D21" s="4">
        <v>17534.205607476637</v>
      </c>
      <c r="E21" s="5">
        <v>3.3735838651863852</v>
      </c>
      <c r="F21" t="s">
        <v>22</v>
      </c>
      <c r="G21">
        <v>5</v>
      </c>
      <c r="H21" s="9" t="s">
        <v>21</v>
      </c>
      <c r="I21" s="4">
        <v>40.691729323308273</v>
      </c>
      <c r="J21" s="5">
        <v>2.9411764705882422</v>
      </c>
      <c r="K21" s="4">
        <v>21159.699248120301</v>
      </c>
      <c r="L21" s="5">
        <v>3.2730133752950419</v>
      </c>
      <c r="M21" t="s">
        <v>22</v>
      </c>
    </row>
    <row r="22" spans="1:13" x14ac:dyDescent="0.25">
      <c r="A22" s="9" t="s">
        <v>124</v>
      </c>
      <c r="B22" s="4">
        <v>25.289719626168228</v>
      </c>
      <c r="C22" s="5">
        <v>1.6129032258064457</v>
      </c>
      <c r="D22" s="4">
        <v>17702.803738317758</v>
      </c>
      <c r="E22" s="5">
        <v>3.4060221715824084</v>
      </c>
      <c r="F22" t="s">
        <v>64</v>
      </c>
      <c r="G22">
        <v>6</v>
      </c>
      <c r="H22" s="9" t="s">
        <v>124</v>
      </c>
      <c r="I22" s="4">
        <v>20.345864661654137</v>
      </c>
      <c r="J22" s="5">
        <v>1.4705882352941211</v>
      </c>
      <c r="K22" s="4">
        <v>14242.105263157895</v>
      </c>
      <c r="L22" s="5">
        <v>2.202989771833201</v>
      </c>
      <c r="M22" t="s">
        <v>64</v>
      </c>
    </row>
    <row r="23" spans="1:13" x14ac:dyDescent="0.25">
      <c r="A23" s="9" t="s">
        <v>98</v>
      </c>
      <c r="B23" s="4">
        <v>640.67289719626172</v>
      </c>
      <c r="C23" s="5">
        <v>40.860215053763284</v>
      </c>
      <c r="D23" s="4">
        <v>51253.831775700935</v>
      </c>
      <c r="E23" s="5">
        <v>9.8612451443909723</v>
      </c>
      <c r="F23" t="s">
        <v>43</v>
      </c>
      <c r="G23">
        <v>7</v>
      </c>
      <c r="H23" s="9" t="s">
        <v>98</v>
      </c>
      <c r="I23" s="4">
        <v>549.33834586466162</v>
      </c>
      <c r="J23" s="5">
        <v>39.705882352941266</v>
      </c>
      <c r="K23" s="4">
        <v>43947.067669172931</v>
      </c>
      <c r="L23" s="5">
        <v>6.7977970102281642</v>
      </c>
      <c r="M23" t="s">
        <v>43</v>
      </c>
    </row>
    <row r="24" spans="1:13" x14ac:dyDescent="0.25">
      <c r="A24" s="9" t="s">
        <v>130</v>
      </c>
      <c r="B24" s="4">
        <v>8.4299065420560755</v>
      </c>
      <c r="C24" s="5">
        <v>0.53763440860214851</v>
      </c>
      <c r="D24" s="4">
        <v>2360.3738317757011</v>
      </c>
      <c r="E24" s="5">
        <v>0.45413628954432111</v>
      </c>
      <c r="F24" t="s">
        <v>24</v>
      </c>
    </row>
    <row r="25" spans="1:13" x14ac:dyDescent="0.25">
      <c r="A25" s="9" t="s">
        <v>140</v>
      </c>
      <c r="B25" s="4">
        <v>564.80373831775705</v>
      </c>
      <c r="C25" s="5">
        <v>36.021505376343946</v>
      </c>
      <c r="D25" s="4">
        <v>25416.168224299068</v>
      </c>
      <c r="E25" s="5">
        <v>4.8900746892004578</v>
      </c>
      <c r="F25" t="s">
        <v>27</v>
      </c>
      <c r="G25">
        <v>9</v>
      </c>
      <c r="H25" s="9" t="s">
        <v>140</v>
      </c>
      <c r="I25" s="4">
        <v>488.30075187969919</v>
      </c>
      <c r="J25" s="5">
        <v>35.294117647058904</v>
      </c>
      <c r="K25" s="4">
        <v>21973.533834586462</v>
      </c>
      <c r="L25" s="5">
        <v>3.3988985051140812</v>
      </c>
      <c r="M25" t="s">
        <v>27</v>
      </c>
    </row>
    <row r="26" spans="1:13" x14ac:dyDescent="0.25">
      <c r="A26" s="9" t="s">
        <v>60</v>
      </c>
      <c r="B26" s="4">
        <v>8.4299065420560755</v>
      </c>
      <c r="C26" s="5">
        <v>0.53763440860214851</v>
      </c>
      <c r="D26" s="4">
        <v>4720.7476635514022</v>
      </c>
      <c r="E26" s="5">
        <v>0.90827257908864223</v>
      </c>
      <c r="F26" t="s">
        <v>27</v>
      </c>
      <c r="H26" s="14"/>
      <c r="I26" s="10"/>
      <c r="J26" s="5"/>
      <c r="K26" s="4"/>
      <c r="L26" s="5"/>
    </row>
    <row r="27" spans="1:13" x14ac:dyDescent="0.25">
      <c r="A27" s="9" t="s">
        <v>28</v>
      </c>
      <c r="B27" s="4">
        <v>25.289719626168228</v>
      </c>
      <c r="C27" s="5">
        <v>1.6129032258064457</v>
      </c>
      <c r="D27" s="4">
        <v>27780.757009345798</v>
      </c>
      <c r="E27" s="5">
        <v>5.3450219364046792</v>
      </c>
      <c r="F27" t="s">
        <v>24</v>
      </c>
      <c r="G27">
        <v>10</v>
      </c>
      <c r="H27" s="9" t="s">
        <v>28</v>
      </c>
      <c r="I27" s="4">
        <v>13.563909774436089</v>
      </c>
      <c r="J27" s="5">
        <v>0.98039215686274739</v>
      </c>
      <c r="K27" s="4">
        <v>11461.503759398496</v>
      </c>
      <c r="L27" s="5">
        <v>1.7728822449514809</v>
      </c>
      <c r="M27" t="s">
        <v>24</v>
      </c>
    </row>
    <row r="28" spans="1:13" x14ac:dyDescent="0.25">
      <c r="A28" s="14"/>
      <c r="B28" s="10"/>
      <c r="C28" s="5"/>
      <c r="D28" s="4"/>
      <c r="E28" s="5"/>
      <c r="G28">
        <v>8</v>
      </c>
      <c r="H28" s="9" t="s">
        <v>128</v>
      </c>
      <c r="I28" s="4">
        <v>6.7819548872180446</v>
      </c>
      <c r="J28" s="5">
        <v>0.49019607843137369</v>
      </c>
      <c r="K28" s="4">
        <v>2441.5037593984962</v>
      </c>
      <c r="L28" s="5">
        <v>0.37765538945712018</v>
      </c>
      <c r="M28" t="s">
        <v>24</v>
      </c>
    </row>
    <row r="29" spans="1:13" x14ac:dyDescent="0.25">
      <c r="A29" s="14" t="s">
        <v>99</v>
      </c>
      <c r="B29" s="10">
        <v>6406.7289719626169</v>
      </c>
      <c r="C29" s="5"/>
      <c r="D29" s="4"/>
      <c r="E29" s="5"/>
      <c r="H29" s="14" t="s">
        <v>99</v>
      </c>
      <c r="I29" s="10">
        <v>5493.3834586466164</v>
      </c>
      <c r="J29" s="5"/>
      <c r="K29" s="4"/>
      <c r="L29" s="5"/>
    </row>
    <row r="30" spans="1:13" x14ac:dyDescent="0.25">
      <c r="A30" s="14" t="s">
        <v>65</v>
      </c>
      <c r="B30" s="10">
        <v>2107.4766355140187</v>
      </c>
      <c r="C30" s="5"/>
      <c r="D30" s="4"/>
      <c r="E30" s="5"/>
      <c r="H30" s="14" t="s">
        <v>65</v>
      </c>
      <c r="I30" s="10">
        <v>1763.3082706766916</v>
      </c>
      <c r="J30" s="5"/>
      <c r="K30" s="4"/>
      <c r="L30" s="5"/>
    </row>
    <row r="31" spans="1:13" x14ac:dyDescent="0.25">
      <c r="A31" s="14" t="s">
        <v>52</v>
      </c>
      <c r="B31" s="10">
        <v>3414.1121495327106</v>
      </c>
      <c r="C31" s="5"/>
      <c r="D31" s="4"/>
      <c r="E31" s="5"/>
      <c r="H31" s="14" t="s">
        <v>52</v>
      </c>
      <c r="I31" s="10">
        <v>6205.4887218045105</v>
      </c>
      <c r="J31" s="5"/>
      <c r="K31" s="4"/>
      <c r="L31" s="5"/>
    </row>
    <row r="32" spans="1:13" x14ac:dyDescent="0.25">
      <c r="A32" s="9"/>
      <c r="B32" s="4"/>
      <c r="C32" s="5"/>
      <c r="D32" s="4"/>
      <c r="E32" s="5"/>
    </row>
    <row r="33" spans="1:6" x14ac:dyDescent="0.25">
      <c r="B33" s="79">
        <v>41463</v>
      </c>
    </row>
    <row r="34" spans="1:6" ht="28" x14ac:dyDescent="0.3">
      <c r="A34" s="80" t="s">
        <v>1</v>
      </c>
      <c r="B34" s="81" t="s">
        <v>115</v>
      </c>
      <c r="C34" s="81" t="s">
        <v>142</v>
      </c>
      <c r="D34" s="81" t="s">
        <v>143</v>
      </c>
      <c r="E34" s="81" t="s">
        <v>144</v>
      </c>
      <c r="F34" s="81" t="s">
        <v>16</v>
      </c>
    </row>
    <row r="35" spans="1:6" x14ac:dyDescent="0.25">
      <c r="A35" s="82" t="s">
        <v>25</v>
      </c>
      <c r="B35" s="83">
        <f t="shared" ref="B35:E48" si="0">(B15+I15)/2</f>
        <v>4.2149532710280377</v>
      </c>
      <c r="C35" s="84">
        <f t="shared" si="0"/>
        <v>0.26881720430107425</v>
      </c>
      <c r="D35" s="83">
        <f t="shared" si="0"/>
        <v>210.7476635514019</v>
      </c>
      <c r="E35" s="84">
        <f t="shared" si="0"/>
        <v>4.0547882995028671E-2</v>
      </c>
      <c r="F35" s="82" t="s">
        <v>24</v>
      </c>
    </row>
    <row r="36" spans="1:6" x14ac:dyDescent="0.25">
      <c r="A36" s="82" t="s">
        <v>42</v>
      </c>
      <c r="B36" s="83">
        <f t="shared" si="0"/>
        <v>88.799241093387678</v>
      </c>
      <c r="C36" s="84">
        <f t="shared" si="0"/>
        <v>6.0958254269449705</v>
      </c>
      <c r="D36" s="83">
        <f t="shared" si="0"/>
        <v>322256.62918979692</v>
      </c>
      <c r="E36" s="84">
        <f t="shared" si="0"/>
        <v>54.161118949553099</v>
      </c>
      <c r="F36" s="82" t="s">
        <v>43</v>
      </c>
    </row>
    <row r="37" spans="1:6" x14ac:dyDescent="0.25">
      <c r="A37" s="82" t="s">
        <v>26</v>
      </c>
      <c r="B37" s="83">
        <f t="shared" si="0"/>
        <v>77.802332935141592</v>
      </c>
      <c r="C37" s="84">
        <f t="shared" si="0"/>
        <v>5.3368121442125229</v>
      </c>
      <c r="D37" s="83">
        <f t="shared" si="0"/>
        <v>1945.0583233785399</v>
      </c>
      <c r="E37" s="84">
        <f t="shared" si="0"/>
        <v>0.33266097861006477</v>
      </c>
      <c r="F37" s="82" t="s">
        <v>27</v>
      </c>
    </row>
    <row r="38" spans="1:6" x14ac:dyDescent="0.25">
      <c r="A38" s="82" t="s">
        <v>55</v>
      </c>
      <c r="B38" s="83">
        <f t="shared" si="0"/>
        <v>76.0593071463706</v>
      </c>
      <c r="C38" s="84">
        <f t="shared" si="0"/>
        <v>5.1391524351676106</v>
      </c>
      <c r="D38" s="83">
        <f t="shared" si="0"/>
        <v>121929.72454500738</v>
      </c>
      <c r="E38" s="84">
        <f t="shared" si="0"/>
        <v>21.364243253583513</v>
      </c>
      <c r="F38" s="82" t="s">
        <v>43</v>
      </c>
    </row>
    <row r="39" spans="1:6" x14ac:dyDescent="0.25">
      <c r="A39" s="82" t="s">
        <v>47</v>
      </c>
      <c r="B39" s="83">
        <f t="shared" si="0"/>
        <v>11.820883985665098</v>
      </c>
      <c r="C39" s="84">
        <f t="shared" si="0"/>
        <v>0.78273244781783535</v>
      </c>
      <c r="D39" s="83">
        <f t="shared" si="0"/>
        <v>3841.787295341157</v>
      </c>
      <c r="E39" s="84">
        <f t="shared" si="0"/>
        <v>0.69759192556532279</v>
      </c>
      <c r="F39" s="82" t="s">
        <v>27</v>
      </c>
    </row>
    <row r="40" spans="1:6" x14ac:dyDescent="0.25">
      <c r="A40" s="82" t="s">
        <v>39</v>
      </c>
      <c r="B40" s="83">
        <f t="shared" si="0"/>
        <v>4.2149532710280377</v>
      </c>
      <c r="C40" s="84">
        <f t="shared" si="0"/>
        <v>0.26881720430107425</v>
      </c>
      <c r="D40" s="83">
        <f t="shared" si="0"/>
        <v>1938.8785046728974</v>
      </c>
      <c r="E40" s="84">
        <f t="shared" si="0"/>
        <v>0.37304052355426376</v>
      </c>
      <c r="F40" s="82" t="s">
        <v>24</v>
      </c>
    </row>
    <row r="41" spans="1:6" x14ac:dyDescent="0.25">
      <c r="A41" s="82" t="s">
        <v>21</v>
      </c>
      <c r="B41" s="83">
        <f t="shared" si="0"/>
        <v>37.205677745766288</v>
      </c>
      <c r="C41" s="84">
        <f t="shared" si="0"/>
        <v>2.5458570524984179</v>
      </c>
      <c r="D41" s="83">
        <f t="shared" si="0"/>
        <v>19346.952427798467</v>
      </c>
      <c r="E41" s="84">
        <f t="shared" si="0"/>
        <v>3.3232986202407133</v>
      </c>
      <c r="F41" s="82" t="s">
        <v>22</v>
      </c>
    </row>
    <row r="42" spans="1:6" x14ac:dyDescent="0.25">
      <c r="A42" s="82" t="s">
        <v>124</v>
      </c>
      <c r="B42" s="83">
        <f t="shared" si="0"/>
        <v>22.817792143911184</v>
      </c>
      <c r="C42" s="84">
        <f t="shared" si="0"/>
        <v>1.5417457305502835</v>
      </c>
      <c r="D42" s="83">
        <f t="shared" si="0"/>
        <v>15972.454500737826</v>
      </c>
      <c r="E42" s="84">
        <f t="shared" si="0"/>
        <v>2.8045059717078047</v>
      </c>
      <c r="F42" s="82" t="s">
        <v>64</v>
      </c>
    </row>
    <row r="43" spans="1:6" x14ac:dyDescent="0.25">
      <c r="A43" s="82" t="s">
        <v>98</v>
      </c>
      <c r="B43" s="83">
        <f t="shared" si="0"/>
        <v>595.00562153046167</v>
      </c>
      <c r="C43" s="84">
        <f t="shared" si="0"/>
        <v>40.283048703352279</v>
      </c>
      <c r="D43" s="83">
        <f t="shared" si="0"/>
        <v>47600.449722436933</v>
      </c>
      <c r="E43" s="84">
        <f t="shared" si="0"/>
        <v>8.3295210773095683</v>
      </c>
      <c r="F43" s="82" t="s">
        <v>43</v>
      </c>
    </row>
    <row r="44" spans="1:6" x14ac:dyDescent="0.25">
      <c r="A44" s="82" t="s">
        <v>130</v>
      </c>
      <c r="B44" s="83">
        <f t="shared" si="0"/>
        <v>4.2149532710280377</v>
      </c>
      <c r="C44" s="84">
        <f t="shared" si="0"/>
        <v>0.26881720430107425</v>
      </c>
      <c r="D44" s="83">
        <f t="shared" si="0"/>
        <v>1180.1869158878505</v>
      </c>
      <c r="E44" s="84">
        <f t="shared" si="0"/>
        <v>0.22706814477216056</v>
      </c>
      <c r="F44" s="82" t="s">
        <v>24</v>
      </c>
    </row>
    <row r="45" spans="1:6" x14ac:dyDescent="0.25">
      <c r="A45" s="82" t="s">
        <v>140</v>
      </c>
      <c r="B45" s="83">
        <f t="shared" si="0"/>
        <v>526.55224509872812</v>
      </c>
      <c r="C45" s="84">
        <f t="shared" si="0"/>
        <v>35.657811511701425</v>
      </c>
      <c r="D45" s="83">
        <f t="shared" si="0"/>
        <v>23694.851029442765</v>
      </c>
      <c r="E45" s="84">
        <f t="shared" si="0"/>
        <v>4.14448659715727</v>
      </c>
      <c r="F45" s="82" t="s">
        <v>27</v>
      </c>
    </row>
    <row r="46" spans="1:6" x14ac:dyDescent="0.25">
      <c r="A46" s="82" t="s">
        <v>60</v>
      </c>
      <c r="B46" s="83">
        <f t="shared" si="0"/>
        <v>4.2149532710280377</v>
      </c>
      <c r="C46" s="84">
        <f t="shared" si="0"/>
        <v>0.26881720430107425</v>
      </c>
      <c r="D46" s="83">
        <f t="shared" si="0"/>
        <v>2360.3738317757011</v>
      </c>
      <c r="E46" s="84">
        <f t="shared" si="0"/>
        <v>0.45413628954432111</v>
      </c>
      <c r="F46" s="82" t="s">
        <v>27</v>
      </c>
    </row>
    <row r="47" spans="1:6" x14ac:dyDescent="0.25">
      <c r="A47" s="82" t="s">
        <v>28</v>
      </c>
      <c r="B47" s="83">
        <f t="shared" si="0"/>
        <v>19.42681470030216</v>
      </c>
      <c r="C47" s="84">
        <f t="shared" si="0"/>
        <v>1.2966476913345966</v>
      </c>
      <c r="D47" s="83">
        <f t="shared" si="0"/>
        <v>19621.130384372147</v>
      </c>
      <c r="E47" s="84">
        <f t="shared" si="0"/>
        <v>3.5589520906780798</v>
      </c>
      <c r="F47" s="82" t="s">
        <v>24</v>
      </c>
    </row>
    <row r="48" spans="1:6" x14ac:dyDescent="0.25">
      <c r="A48" s="82" t="s">
        <v>128</v>
      </c>
      <c r="B48" s="83">
        <f t="shared" si="0"/>
        <v>3.3909774436090223</v>
      </c>
      <c r="C48" s="84">
        <f t="shared" si="0"/>
        <v>0.24509803921568685</v>
      </c>
      <c r="D48" s="83">
        <f t="shared" si="0"/>
        <v>1220.7518796992481</v>
      </c>
      <c r="E48" s="84">
        <f t="shared" si="0"/>
        <v>0.18882769472856009</v>
      </c>
      <c r="F48" s="82" t="s">
        <v>24</v>
      </c>
    </row>
    <row r="49" spans="1:13" ht="13" x14ac:dyDescent="0.3">
      <c r="A49" s="85" t="s">
        <v>145</v>
      </c>
      <c r="B49" s="86">
        <f>SUM(B35:B48)</f>
        <v>1475.7407069074557</v>
      </c>
      <c r="C49" s="86">
        <f>SUM(C35:C48)</f>
        <v>99.999999999999929</v>
      </c>
      <c r="D49" s="87">
        <f>SUM(D35:D48)</f>
        <v>583119.97621389944</v>
      </c>
      <c r="E49" s="86">
        <f>SUM(E35:E48)</f>
        <v>99.999999999999758</v>
      </c>
      <c r="F49" s="82"/>
    </row>
    <row r="50" spans="1:13" ht="13" x14ac:dyDescent="0.3">
      <c r="A50" s="88" t="s">
        <v>146</v>
      </c>
      <c r="B50" s="4"/>
    </row>
    <row r="54" spans="1:13" ht="13" x14ac:dyDescent="0.3">
      <c r="A54" s="6" t="s">
        <v>11</v>
      </c>
      <c r="B54" s="10">
        <v>4292.1256038647471</v>
      </c>
    </row>
    <row r="55" spans="1:13" ht="15" x14ac:dyDescent="0.3">
      <c r="A55" s="6" t="s">
        <v>14</v>
      </c>
      <c r="B55" s="10">
        <v>5903067.1014492828</v>
      </c>
    </row>
    <row r="56" spans="1:13" ht="13" x14ac:dyDescent="0.3">
      <c r="A56" s="6" t="s">
        <v>10</v>
      </c>
      <c r="B56" s="11">
        <v>62.650707244873047</v>
      </c>
    </row>
    <row r="58" spans="1:13" ht="13" x14ac:dyDescent="0.3">
      <c r="B58" s="6" t="s">
        <v>2</v>
      </c>
      <c r="C58" s="6" t="s">
        <v>2</v>
      </c>
      <c r="D58" s="6" t="s">
        <v>4</v>
      </c>
      <c r="E58" s="6" t="s">
        <v>4</v>
      </c>
    </row>
    <row r="59" spans="1:13" ht="15" x14ac:dyDescent="0.3">
      <c r="A59" s="2" t="s">
        <v>1</v>
      </c>
      <c r="B59" s="6" t="s">
        <v>5</v>
      </c>
      <c r="C59" s="6" t="s">
        <v>3</v>
      </c>
      <c r="D59" s="6" t="s">
        <v>8</v>
      </c>
      <c r="E59" s="6" t="s">
        <v>3</v>
      </c>
      <c r="F59" s="12" t="s">
        <v>16</v>
      </c>
      <c r="H59" s="2" t="s">
        <v>1</v>
      </c>
      <c r="I59" s="6" t="s">
        <v>5</v>
      </c>
      <c r="J59" s="6" t="s">
        <v>3</v>
      </c>
      <c r="K59" s="6" t="s">
        <v>8</v>
      </c>
      <c r="L59" s="6" t="s">
        <v>3</v>
      </c>
      <c r="M59" s="12" t="s">
        <v>16</v>
      </c>
    </row>
    <row r="60" spans="1:13" x14ac:dyDescent="0.25">
      <c r="A60" s="1" t="s">
        <v>0</v>
      </c>
      <c r="B60" s="1" t="s">
        <v>0</v>
      </c>
      <c r="C60" s="1" t="s">
        <v>0</v>
      </c>
      <c r="D60" s="1" t="s">
        <v>0</v>
      </c>
      <c r="E60" s="1" t="s">
        <v>0</v>
      </c>
      <c r="F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</row>
    <row r="61" spans="1:13" x14ac:dyDescent="0.25">
      <c r="A61" s="9" t="s">
        <v>91</v>
      </c>
      <c r="B61" s="4">
        <v>196.08695652173913</v>
      </c>
      <c r="C61" s="5">
        <v>4.5685279187817125</v>
      </c>
      <c r="D61" s="4">
        <v>35295.65217391304</v>
      </c>
      <c r="E61" s="5">
        <v>0.59792056514565928</v>
      </c>
      <c r="F61" t="s">
        <v>24</v>
      </c>
    </row>
    <row r="62" spans="1:13" x14ac:dyDescent="0.25">
      <c r="A62" s="9" t="s">
        <v>42</v>
      </c>
      <c r="B62" s="4">
        <v>130.72463768115941</v>
      </c>
      <c r="C62" s="5">
        <v>3.0456852791878082</v>
      </c>
      <c r="D62" s="4">
        <v>236480.86956521735</v>
      </c>
      <c r="E62" s="5">
        <v>4.0060677864759171</v>
      </c>
      <c r="F62" t="s">
        <v>43</v>
      </c>
      <c r="H62" s="9" t="s">
        <v>42</v>
      </c>
      <c r="I62" s="4">
        <v>135.71759259259258</v>
      </c>
      <c r="J62" s="5">
        <v>3.5911602209945013</v>
      </c>
      <c r="K62" s="4">
        <v>500119.32870370365</v>
      </c>
      <c r="L62" s="5">
        <v>7.8417474631566559</v>
      </c>
      <c r="M62" t="s">
        <v>43</v>
      </c>
    </row>
    <row r="63" spans="1:13" x14ac:dyDescent="0.25">
      <c r="A63" s="9" t="s">
        <v>55</v>
      </c>
      <c r="B63" s="4">
        <v>3006.6666666666665</v>
      </c>
      <c r="C63" s="5">
        <v>70.050761421319578</v>
      </c>
      <c r="D63" s="4">
        <v>4546080</v>
      </c>
      <c r="E63" s="5">
        <v>77.012168790760924</v>
      </c>
      <c r="F63" t="s">
        <v>43</v>
      </c>
      <c r="H63" s="9" t="s">
        <v>55</v>
      </c>
      <c r="I63" s="4">
        <v>3340.7407407407404</v>
      </c>
      <c r="J63" s="5">
        <v>88.397790055249274</v>
      </c>
      <c r="K63" s="4">
        <v>5261666.666666666</v>
      </c>
      <c r="L63" s="5">
        <v>82.501632844816925</v>
      </c>
      <c r="M63" t="s">
        <v>43</v>
      </c>
    </row>
    <row r="64" spans="1:13" x14ac:dyDescent="0.25">
      <c r="A64" s="9" t="s">
        <v>21</v>
      </c>
      <c r="B64" s="4">
        <v>65.362318840579704</v>
      </c>
      <c r="C64" s="5">
        <v>1.5228426395939041</v>
      </c>
      <c r="D64" s="4">
        <v>33988.405797101448</v>
      </c>
      <c r="E64" s="5">
        <v>0.57577535902915344</v>
      </c>
      <c r="F64" t="s">
        <v>22</v>
      </c>
      <c r="H64" s="9" t="s">
        <v>21</v>
      </c>
      <c r="I64" s="4">
        <v>62.638888888888886</v>
      </c>
      <c r="J64" s="5">
        <v>1.6574585635359236</v>
      </c>
      <c r="K64" s="4">
        <v>32572.222222222219</v>
      </c>
      <c r="L64" s="5">
        <v>0.51072439380124757</v>
      </c>
      <c r="M64" t="s">
        <v>22</v>
      </c>
    </row>
    <row r="65" spans="1:13" x14ac:dyDescent="0.25">
      <c r="A65" s="9" t="s">
        <v>90</v>
      </c>
      <c r="B65" s="4">
        <v>21.787439613526569</v>
      </c>
      <c r="C65" s="5">
        <v>0.50761421319796807</v>
      </c>
      <c r="D65" s="4">
        <v>39217.391304347824</v>
      </c>
      <c r="E65" s="5">
        <v>0.664356183495177</v>
      </c>
      <c r="F65" t="s">
        <v>24</v>
      </c>
    </row>
    <row r="66" spans="1:13" x14ac:dyDescent="0.25">
      <c r="A66" s="9" t="s">
        <v>30</v>
      </c>
      <c r="B66" s="4">
        <v>43.574879227053138</v>
      </c>
      <c r="C66" s="5">
        <v>1.0152284263959361</v>
      </c>
      <c r="D66" s="4">
        <v>16122.705314009661</v>
      </c>
      <c r="E66" s="5">
        <v>0.27312420877023946</v>
      </c>
      <c r="F66" t="s">
        <v>24</v>
      </c>
      <c r="H66" s="9" t="s">
        <v>30</v>
      </c>
      <c r="I66" s="4">
        <v>10.439814814814815</v>
      </c>
      <c r="J66" s="5">
        <v>0.276243093922654</v>
      </c>
      <c r="K66" s="4">
        <v>3862.7314814814813</v>
      </c>
      <c r="L66" s="5">
        <v>6.0566674905917196E-2</v>
      </c>
      <c r="M66" t="s">
        <v>24</v>
      </c>
    </row>
    <row r="67" spans="1:13" x14ac:dyDescent="0.25">
      <c r="A67" s="9" t="s">
        <v>125</v>
      </c>
      <c r="B67" s="4">
        <v>174.29951690821255</v>
      </c>
      <c r="C67" s="5">
        <v>4.0609137055837445</v>
      </c>
      <c r="D67" s="4">
        <v>139439.61352657003</v>
      </c>
      <c r="E67" s="5">
        <v>2.3621553190939624</v>
      </c>
      <c r="F67" t="s">
        <v>24</v>
      </c>
    </row>
    <row r="68" spans="1:13" x14ac:dyDescent="0.25">
      <c r="A68" s="9" t="s">
        <v>84</v>
      </c>
      <c r="B68" s="4">
        <v>21.787439613526569</v>
      </c>
      <c r="C68" s="5">
        <v>0.50761421319796807</v>
      </c>
      <c r="D68" s="4">
        <v>183014.49275362317</v>
      </c>
      <c r="E68" s="5">
        <v>3.100328856310826</v>
      </c>
      <c r="F68" t="s">
        <v>24</v>
      </c>
      <c r="H68" s="9" t="s">
        <v>84</v>
      </c>
      <c r="I68" s="4">
        <v>20.87962962962963</v>
      </c>
      <c r="J68" s="5">
        <v>0.55248618784530801</v>
      </c>
      <c r="K68" s="4">
        <v>140311.11111111112</v>
      </c>
      <c r="L68" s="5">
        <v>2.2000435425284519</v>
      </c>
      <c r="M68" t="s">
        <v>24</v>
      </c>
    </row>
    <row r="69" spans="1:13" x14ac:dyDescent="0.25">
      <c r="A69" s="9" t="s">
        <v>62</v>
      </c>
      <c r="B69" s="4">
        <v>43.574879227053138</v>
      </c>
      <c r="C69" s="5">
        <v>1.0152284263959361</v>
      </c>
      <c r="D69" s="4">
        <v>18824.347826086956</v>
      </c>
      <c r="E69" s="5">
        <v>0.31889096807768497</v>
      </c>
      <c r="F69" t="s">
        <v>24</v>
      </c>
    </row>
    <row r="70" spans="1:13" x14ac:dyDescent="0.25">
      <c r="A70" s="9" t="s">
        <v>126</v>
      </c>
      <c r="B70" s="4">
        <v>21.787439613526569</v>
      </c>
      <c r="C70" s="5">
        <v>0.50761421319796807</v>
      </c>
      <c r="D70" s="4">
        <v>117652.17391304347</v>
      </c>
      <c r="E70" s="5">
        <v>1.993068550485531</v>
      </c>
      <c r="F70" t="s">
        <v>24</v>
      </c>
    </row>
    <row r="71" spans="1:13" x14ac:dyDescent="0.25">
      <c r="A71" s="9" t="s">
        <v>59</v>
      </c>
      <c r="B71" s="4">
        <v>130.72463768115941</v>
      </c>
      <c r="C71" s="5">
        <v>3.0456852791878082</v>
      </c>
      <c r="D71" s="4">
        <v>23530.434782608692</v>
      </c>
      <c r="E71" s="5">
        <v>0.39861371009710622</v>
      </c>
      <c r="F71" t="s">
        <v>24</v>
      </c>
    </row>
    <row r="72" spans="1:13" x14ac:dyDescent="0.25">
      <c r="A72" s="9" t="s">
        <v>85</v>
      </c>
      <c r="B72" s="4">
        <v>21.787439613526569</v>
      </c>
      <c r="C72" s="5">
        <v>0.50761421319796807</v>
      </c>
      <c r="D72" s="4">
        <v>13072.463768115942</v>
      </c>
      <c r="E72" s="5">
        <v>0.22145206116505903</v>
      </c>
      <c r="F72" t="s">
        <v>24</v>
      </c>
    </row>
    <row r="73" spans="1:13" x14ac:dyDescent="0.25">
      <c r="A73" s="9" t="s">
        <v>127</v>
      </c>
      <c r="B73" s="4">
        <v>217.87439613526567</v>
      </c>
      <c r="C73" s="5">
        <v>5.0761421319796796</v>
      </c>
      <c r="D73" s="4">
        <v>419408.21256038646</v>
      </c>
      <c r="E73" s="5">
        <v>7.1049202957123097</v>
      </c>
      <c r="F73" t="s">
        <v>24</v>
      </c>
    </row>
    <row r="74" spans="1:13" x14ac:dyDescent="0.25">
      <c r="A74" s="9" t="s">
        <v>29</v>
      </c>
      <c r="B74" s="4">
        <v>43.574879227053138</v>
      </c>
      <c r="C74" s="5">
        <v>1.0152284263959361</v>
      </c>
      <c r="D74" s="4">
        <v>47932.367149758451</v>
      </c>
      <c r="E74" s="5">
        <v>0.81199089093854959</v>
      </c>
      <c r="F74" t="s">
        <v>24</v>
      </c>
      <c r="H74" s="9" t="s">
        <v>29</v>
      </c>
      <c r="I74" s="4">
        <v>20.87962962962963</v>
      </c>
      <c r="J74" s="5">
        <v>0.55248618784530801</v>
      </c>
      <c r="K74" s="4">
        <v>80386.574074074073</v>
      </c>
      <c r="L74" s="5">
        <v>1.2604416129069254</v>
      </c>
      <c r="M74" t="s">
        <v>24</v>
      </c>
    </row>
    <row r="75" spans="1:13" x14ac:dyDescent="0.25">
      <c r="A75" s="9" t="s">
        <v>98</v>
      </c>
      <c r="B75" s="4">
        <v>65.362318840579704</v>
      </c>
      <c r="C75" s="5">
        <v>1.5228426395939041</v>
      </c>
      <c r="D75" s="4">
        <v>10457.971014492752</v>
      </c>
      <c r="E75" s="5">
        <v>0.17716164893204719</v>
      </c>
      <c r="F75" t="s">
        <v>43</v>
      </c>
      <c r="H75" s="9" t="s">
        <v>98</v>
      </c>
      <c r="I75" s="4">
        <v>62.638888888888886</v>
      </c>
      <c r="J75" s="5">
        <v>1.6574585635359236</v>
      </c>
      <c r="K75" s="4">
        <v>286134.44444444444</v>
      </c>
      <c r="L75" s="5">
        <v>4.4865173670848062</v>
      </c>
      <c r="M75" t="s">
        <v>43</v>
      </c>
    </row>
    <row r="76" spans="1:13" x14ac:dyDescent="0.25">
      <c r="A76" s="9" t="s">
        <v>48</v>
      </c>
      <c r="B76" s="4">
        <v>43.574879227053138</v>
      </c>
      <c r="C76" s="5">
        <v>1.0152284263959361</v>
      </c>
      <c r="D76" s="4">
        <v>4139.6135265700477</v>
      </c>
      <c r="E76" s="5">
        <v>7.0126486035602009E-2</v>
      </c>
      <c r="F76" t="s">
        <v>24</v>
      </c>
      <c r="H76" s="9" t="s">
        <v>48</v>
      </c>
      <c r="I76" s="4">
        <v>10.439814814814815</v>
      </c>
      <c r="J76" s="5">
        <v>0.276243093922654</v>
      </c>
      <c r="K76" s="4">
        <v>991.78240740740739</v>
      </c>
      <c r="L76" s="5">
        <v>1.5550903016384144E-2</v>
      </c>
      <c r="M76" t="s">
        <v>24</v>
      </c>
    </row>
    <row r="77" spans="1:13" x14ac:dyDescent="0.25">
      <c r="A77" s="9" t="s">
        <v>58</v>
      </c>
      <c r="B77" s="4">
        <v>21.787439613526569</v>
      </c>
      <c r="C77" s="5">
        <v>0.50761421319796807</v>
      </c>
      <c r="D77" s="4">
        <v>17429.951690821254</v>
      </c>
      <c r="E77" s="5">
        <v>0.2952694148867453</v>
      </c>
      <c r="F77" t="s">
        <v>24</v>
      </c>
      <c r="J77" s="5"/>
      <c r="K77" s="4"/>
      <c r="L77" s="5"/>
    </row>
    <row r="78" spans="1:13" x14ac:dyDescent="0.25">
      <c r="A78" s="9" t="s">
        <v>140</v>
      </c>
      <c r="B78" s="4">
        <v>21.787439613526569</v>
      </c>
      <c r="C78" s="5">
        <v>0.50761421319796807</v>
      </c>
      <c r="D78" s="4">
        <v>980.43478260869563</v>
      </c>
      <c r="E78" s="5">
        <v>1.6608904587379424E-2</v>
      </c>
      <c r="F78" t="s">
        <v>27</v>
      </c>
      <c r="H78" s="9" t="s">
        <v>140</v>
      </c>
      <c r="I78" s="4">
        <v>20.87962962962963</v>
      </c>
      <c r="J78" s="5">
        <v>0.55248618784530801</v>
      </c>
      <c r="K78" s="4">
        <v>939.58333333333337</v>
      </c>
      <c r="L78" s="5">
        <v>1.4732434436574453E-2</v>
      </c>
      <c r="M78" t="s">
        <v>27</v>
      </c>
    </row>
    <row r="79" spans="1:13" x14ac:dyDescent="0.25">
      <c r="A79" s="14"/>
      <c r="B79" s="10"/>
      <c r="C79" s="5"/>
      <c r="D79" s="4"/>
      <c r="E79" s="5"/>
      <c r="H79" s="9" t="s">
        <v>45</v>
      </c>
      <c r="I79" s="4">
        <v>20.87962962962963</v>
      </c>
      <c r="J79" s="5">
        <v>0.55248618784530801</v>
      </c>
      <c r="K79" s="4">
        <v>417.59259259259261</v>
      </c>
      <c r="L79" s="5">
        <v>6.5477486384775347E-3</v>
      </c>
      <c r="M79" t="s">
        <v>22</v>
      </c>
    </row>
    <row r="80" spans="1:13" x14ac:dyDescent="0.25">
      <c r="C80" s="5"/>
      <c r="D80" s="4"/>
      <c r="E80" s="5"/>
      <c r="H80" s="9" t="s">
        <v>120</v>
      </c>
      <c r="I80" s="4">
        <v>10.439814814814815</v>
      </c>
      <c r="J80" s="5">
        <v>0.276243093922654</v>
      </c>
      <c r="K80" s="4">
        <v>19418.055555555555</v>
      </c>
      <c r="L80" s="5">
        <v>0.30447031168920535</v>
      </c>
      <c r="M80" t="s">
        <v>43</v>
      </c>
    </row>
    <row r="81" spans="1:13" x14ac:dyDescent="0.25">
      <c r="C81" s="5"/>
      <c r="D81" s="4"/>
      <c r="E81" s="5"/>
      <c r="H81" s="9" t="s">
        <v>131</v>
      </c>
      <c r="I81" s="4">
        <v>10.439814814814815</v>
      </c>
      <c r="J81" s="5">
        <v>0.276243093922654</v>
      </c>
      <c r="K81" s="4">
        <v>15910.277777777777</v>
      </c>
      <c r="L81" s="5">
        <v>0.24946922312599407</v>
      </c>
      <c r="M81" t="s">
        <v>24</v>
      </c>
    </row>
    <row r="82" spans="1:13" x14ac:dyDescent="0.25">
      <c r="C82" s="5"/>
      <c r="D82" s="4"/>
      <c r="E82" s="5"/>
      <c r="H82" s="9" t="s">
        <v>31</v>
      </c>
      <c r="I82" s="4">
        <v>10.439814814814815</v>
      </c>
      <c r="J82" s="5">
        <v>0.276243093922654</v>
      </c>
      <c r="K82" s="4">
        <v>30745.254629629631</v>
      </c>
      <c r="L82" s="5">
        <v>0.48207799350790853</v>
      </c>
      <c r="M82" t="s">
        <v>24</v>
      </c>
    </row>
    <row r="83" spans="1:13" x14ac:dyDescent="0.25">
      <c r="H83" s="9" t="s">
        <v>47</v>
      </c>
      <c r="I83" s="4">
        <v>10.439814814814815</v>
      </c>
      <c r="J83" s="5">
        <v>0.276243093922654</v>
      </c>
      <c r="K83" s="4">
        <v>3392.9398148148148</v>
      </c>
      <c r="L83" s="5">
        <v>5.3200457687629966E-2</v>
      </c>
      <c r="M83" t="s">
        <v>27</v>
      </c>
    </row>
    <row r="84" spans="1:13" x14ac:dyDescent="0.25">
      <c r="H84" s="9" t="s">
        <v>26</v>
      </c>
      <c r="I84" s="4">
        <v>31.319444444444443</v>
      </c>
      <c r="J84" s="5">
        <v>0.82872928176796179</v>
      </c>
      <c r="K84" s="4">
        <v>782.98611111111109</v>
      </c>
      <c r="L84" s="5">
        <v>1.2277028697145375E-2</v>
      </c>
      <c r="M84" t="s">
        <v>27</v>
      </c>
    </row>
    <row r="85" spans="1:13" x14ac:dyDescent="0.25">
      <c r="H85" s="14"/>
      <c r="I85" s="10"/>
      <c r="J85" s="5"/>
      <c r="K85" s="4"/>
      <c r="L85" s="5"/>
    </row>
    <row r="86" spans="1:13" x14ac:dyDescent="0.25">
      <c r="A86" s="14" t="s">
        <v>65</v>
      </c>
      <c r="B86" s="10">
        <v>72160</v>
      </c>
      <c r="H86" s="14" t="s">
        <v>65</v>
      </c>
      <c r="I86" s="10">
        <v>83518.518518518511</v>
      </c>
    </row>
    <row r="87" spans="1:13" x14ac:dyDescent="0.25">
      <c r="A87" s="14" t="s">
        <v>52</v>
      </c>
      <c r="B87" s="10">
        <v>3529.565217391304</v>
      </c>
      <c r="H87" s="14" t="s">
        <v>147</v>
      </c>
      <c r="I87" s="10">
        <v>313.19444444444446</v>
      </c>
    </row>
    <row r="88" spans="1:13" x14ac:dyDescent="0.25">
      <c r="A88" s="14" t="s">
        <v>99</v>
      </c>
      <c r="B88" s="10">
        <v>1307.246376811594</v>
      </c>
      <c r="H88" s="14" t="s">
        <v>99</v>
      </c>
      <c r="I88" s="10">
        <v>35766.805555555555</v>
      </c>
    </row>
    <row r="89" spans="1:13" x14ac:dyDescent="0.25">
      <c r="B89" s="79">
        <v>41477</v>
      </c>
      <c r="H89" s="14" t="s">
        <v>52</v>
      </c>
      <c r="I89" s="10">
        <v>7464.4675925925922</v>
      </c>
    </row>
    <row r="90" spans="1:13" ht="28" x14ac:dyDescent="0.3">
      <c r="A90" s="89" t="s">
        <v>1</v>
      </c>
      <c r="B90" s="81" t="s">
        <v>115</v>
      </c>
      <c r="C90" s="81" t="s">
        <v>142</v>
      </c>
      <c r="D90" s="81" t="s">
        <v>143</v>
      </c>
      <c r="E90" s="81" t="s">
        <v>144</v>
      </c>
      <c r="F90" s="81" t="s">
        <v>16</v>
      </c>
    </row>
    <row r="91" spans="1:13" x14ac:dyDescent="0.25">
      <c r="A91" s="82" t="s">
        <v>91</v>
      </c>
      <c r="B91" s="83">
        <f t="shared" ref="B91:E106" si="1">(B61+I61)/2</f>
        <v>98.043478260869563</v>
      </c>
      <c r="C91" s="84">
        <f t="shared" si="1"/>
        <v>2.2842639593908562</v>
      </c>
      <c r="D91" s="83">
        <f t="shared" si="1"/>
        <v>17647.82608695652</v>
      </c>
      <c r="E91" s="90">
        <f t="shared" si="1"/>
        <v>0.29896028257282964</v>
      </c>
      <c r="F91" s="82" t="s">
        <v>24</v>
      </c>
    </row>
    <row r="92" spans="1:13" x14ac:dyDescent="0.25">
      <c r="A92" s="82" t="s">
        <v>42</v>
      </c>
      <c r="B92" s="83">
        <f t="shared" si="1"/>
        <v>133.22111513687599</v>
      </c>
      <c r="C92" s="84">
        <f t="shared" si="1"/>
        <v>3.3184227500911545</v>
      </c>
      <c r="D92" s="83">
        <f t="shared" si="1"/>
        <v>368300.0991344605</v>
      </c>
      <c r="E92" s="90">
        <f t="shared" si="1"/>
        <v>5.9239076248162865</v>
      </c>
      <c r="F92" s="82" t="s">
        <v>43</v>
      </c>
    </row>
    <row r="93" spans="1:13" x14ac:dyDescent="0.25">
      <c r="A93" s="82" t="s">
        <v>55</v>
      </c>
      <c r="B93" s="83">
        <f t="shared" si="1"/>
        <v>3173.7037037037035</v>
      </c>
      <c r="C93" s="84">
        <f t="shared" si="1"/>
        <v>79.224275738284433</v>
      </c>
      <c r="D93" s="83">
        <f t="shared" si="1"/>
        <v>4903873.333333333</v>
      </c>
      <c r="E93" s="90">
        <f t="shared" si="1"/>
        <v>79.756900817788932</v>
      </c>
      <c r="F93" s="82" t="s">
        <v>43</v>
      </c>
    </row>
    <row r="94" spans="1:13" x14ac:dyDescent="0.25">
      <c r="A94" s="82" t="s">
        <v>21</v>
      </c>
      <c r="B94" s="83">
        <f t="shared" si="1"/>
        <v>64.000603864734302</v>
      </c>
      <c r="C94" s="84">
        <f t="shared" si="1"/>
        <v>1.5901506015649138</v>
      </c>
      <c r="D94" s="83">
        <f t="shared" si="1"/>
        <v>33280.31400966183</v>
      </c>
      <c r="E94" s="90">
        <f t="shared" si="1"/>
        <v>0.54324987641520051</v>
      </c>
      <c r="F94" s="82" t="s">
        <v>22</v>
      </c>
    </row>
    <row r="95" spans="1:13" x14ac:dyDescent="0.25">
      <c r="A95" s="82" t="s">
        <v>90</v>
      </c>
      <c r="B95" s="83">
        <f t="shared" si="1"/>
        <v>10.893719806763285</v>
      </c>
      <c r="C95" s="84">
        <f t="shared" si="1"/>
        <v>0.25380710659898403</v>
      </c>
      <c r="D95" s="83">
        <f t="shared" si="1"/>
        <v>19608.695652173912</v>
      </c>
      <c r="E95" s="90">
        <f t="shared" si="1"/>
        <v>0.3321780917475885</v>
      </c>
      <c r="F95" s="82" t="s">
        <v>24</v>
      </c>
    </row>
    <row r="96" spans="1:13" x14ac:dyDescent="0.25">
      <c r="A96" s="82" t="s">
        <v>30</v>
      </c>
      <c r="B96" s="83">
        <f t="shared" si="1"/>
        <v>27.007347020933977</v>
      </c>
      <c r="C96" s="84">
        <f t="shared" si="1"/>
        <v>0.64573576015929501</v>
      </c>
      <c r="D96" s="83">
        <f t="shared" si="1"/>
        <v>9992.7183977455716</v>
      </c>
      <c r="E96" s="90">
        <f t="shared" si="1"/>
        <v>0.16684544183807834</v>
      </c>
      <c r="F96" s="82" t="s">
        <v>24</v>
      </c>
    </row>
    <row r="97" spans="1:6" x14ac:dyDescent="0.25">
      <c r="A97" s="82" t="s">
        <v>125</v>
      </c>
      <c r="B97" s="83">
        <f t="shared" si="1"/>
        <v>87.149758454106276</v>
      </c>
      <c r="C97" s="84">
        <f t="shared" si="1"/>
        <v>2.0304568527918723</v>
      </c>
      <c r="D97" s="83">
        <f t="shared" si="1"/>
        <v>69719.806763285014</v>
      </c>
      <c r="E97" s="90">
        <f t="shared" si="1"/>
        <v>1.1810776595469812</v>
      </c>
      <c r="F97" s="82" t="s">
        <v>24</v>
      </c>
    </row>
    <row r="98" spans="1:6" x14ac:dyDescent="0.25">
      <c r="A98" s="82" t="s">
        <v>84</v>
      </c>
      <c r="B98" s="83">
        <f t="shared" si="1"/>
        <v>21.333534621578099</v>
      </c>
      <c r="C98" s="84">
        <f t="shared" si="1"/>
        <v>0.53005020052163809</v>
      </c>
      <c r="D98" s="83">
        <f t="shared" si="1"/>
        <v>161662.80193236715</v>
      </c>
      <c r="E98" s="90">
        <f t="shared" si="1"/>
        <v>2.6501861994196387</v>
      </c>
      <c r="F98" s="82" t="s">
        <v>24</v>
      </c>
    </row>
    <row r="99" spans="1:6" x14ac:dyDescent="0.25">
      <c r="A99" s="82" t="s">
        <v>62</v>
      </c>
      <c r="B99" s="83">
        <f t="shared" si="1"/>
        <v>21.787439613526569</v>
      </c>
      <c r="C99" s="84">
        <f t="shared" si="1"/>
        <v>0.50761421319796807</v>
      </c>
      <c r="D99" s="83">
        <f t="shared" si="1"/>
        <v>9412.173913043478</v>
      </c>
      <c r="E99" s="90">
        <f t="shared" si="1"/>
        <v>0.15944548403884248</v>
      </c>
      <c r="F99" s="82" t="s">
        <v>24</v>
      </c>
    </row>
    <row r="100" spans="1:6" x14ac:dyDescent="0.25">
      <c r="A100" s="82" t="s">
        <v>126</v>
      </c>
      <c r="B100" s="83">
        <f t="shared" si="1"/>
        <v>10.893719806763285</v>
      </c>
      <c r="C100" s="84">
        <f t="shared" si="1"/>
        <v>0.25380710659898403</v>
      </c>
      <c r="D100" s="83">
        <f t="shared" si="1"/>
        <v>58826.086956521736</v>
      </c>
      <c r="E100" s="90">
        <f t="shared" si="1"/>
        <v>0.9965342752427655</v>
      </c>
      <c r="F100" s="82" t="s">
        <v>24</v>
      </c>
    </row>
    <row r="101" spans="1:6" x14ac:dyDescent="0.25">
      <c r="A101" s="82" t="s">
        <v>59</v>
      </c>
      <c r="B101" s="83">
        <f t="shared" si="1"/>
        <v>65.362318840579704</v>
      </c>
      <c r="C101" s="84">
        <f t="shared" si="1"/>
        <v>1.5228426395939041</v>
      </c>
      <c r="D101" s="83">
        <f t="shared" si="1"/>
        <v>11765.217391304346</v>
      </c>
      <c r="E101" s="90">
        <f t="shared" si="1"/>
        <v>0.19930685504855311</v>
      </c>
      <c r="F101" s="82" t="s">
        <v>24</v>
      </c>
    </row>
    <row r="102" spans="1:6" x14ac:dyDescent="0.25">
      <c r="A102" s="82" t="s">
        <v>85</v>
      </c>
      <c r="B102" s="83">
        <f t="shared" si="1"/>
        <v>10.893719806763285</v>
      </c>
      <c r="C102" s="84">
        <f t="shared" si="1"/>
        <v>0.25380710659898403</v>
      </c>
      <c r="D102" s="83">
        <f t="shared" si="1"/>
        <v>6536.231884057971</v>
      </c>
      <c r="E102" s="90">
        <f t="shared" si="1"/>
        <v>0.11072603058252951</v>
      </c>
      <c r="F102" s="82" t="s">
        <v>24</v>
      </c>
    </row>
    <row r="103" spans="1:6" x14ac:dyDescent="0.25">
      <c r="A103" s="82" t="s">
        <v>127</v>
      </c>
      <c r="B103" s="83">
        <f t="shared" si="1"/>
        <v>108.93719806763283</v>
      </c>
      <c r="C103" s="84">
        <f t="shared" si="1"/>
        <v>2.5380710659898398</v>
      </c>
      <c r="D103" s="83">
        <f t="shared" si="1"/>
        <v>209704.10628019323</v>
      </c>
      <c r="E103" s="90">
        <f t="shared" si="1"/>
        <v>3.5524601478561548</v>
      </c>
      <c r="F103" s="82" t="s">
        <v>24</v>
      </c>
    </row>
    <row r="104" spans="1:6" x14ac:dyDescent="0.25">
      <c r="A104" s="82" t="s">
        <v>29</v>
      </c>
      <c r="B104" s="83">
        <f t="shared" si="1"/>
        <v>32.227254428341382</v>
      </c>
      <c r="C104" s="84">
        <f t="shared" si="1"/>
        <v>0.78385730712062207</v>
      </c>
      <c r="D104" s="83">
        <f t="shared" si="1"/>
        <v>64159.470611916258</v>
      </c>
      <c r="E104" s="90">
        <f t="shared" si="1"/>
        <v>1.0362162519227374</v>
      </c>
      <c r="F104" s="82" t="s">
        <v>24</v>
      </c>
    </row>
    <row r="105" spans="1:6" x14ac:dyDescent="0.25">
      <c r="A105" s="82" t="s">
        <v>98</v>
      </c>
      <c r="B105" s="83">
        <f t="shared" si="1"/>
        <v>64.000603864734302</v>
      </c>
      <c r="C105" s="84">
        <f t="shared" si="1"/>
        <v>1.5901506015649138</v>
      </c>
      <c r="D105" s="83">
        <f t="shared" si="1"/>
        <v>148296.20772946859</v>
      </c>
      <c r="E105" s="90">
        <f t="shared" si="1"/>
        <v>2.3318395080084269</v>
      </c>
      <c r="F105" s="82" t="s">
        <v>43</v>
      </c>
    </row>
    <row r="106" spans="1:6" x14ac:dyDescent="0.25">
      <c r="A106" s="82" t="s">
        <v>48</v>
      </c>
      <c r="B106" s="83">
        <f t="shared" si="1"/>
        <v>27.007347020933977</v>
      </c>
      <c r="C106" s="84">
        <f t="shared" si="1"/>
        <v>0.64573576015929501</v>
      </c>
      <c r="D106" s="83">
        <f t="shared" si="1"/>
        <v>2565.6979669887278</v>
      </c>
      <c r="E106" s="90">
        <f t="shared" si="1"/>
        <v>4.2838694525993079E-2</v>
      </c>
      <c r="F106" s="82" t="s">
        <v>24</v>
      </c>
    </row>
    <row r="107" spans="1:6" x14ac:dyDescent="0.25">
      <c r="A107" s="82" t="s">
        <v>58</v>
      </c>
      <c r="B107" s="83">
        <f t="shared" ref="B107:E114" si="2">(B77+I77)/2</f>
        <v>10.893719806763285</v>
      </c>
      <c r="C107" s="84">
        <f t="shared" si="2"/>
        <v>0.25380710659898403</v>
      </c>
      <c r="D107" s="83">
        <f t="shared" si="2"/>
        <v>8714.9758454106268</v>
      </c>
      <c r="E107" s="90">
        <f t="shared" si="2"/>
        <v>0.14763470744337265</v>
      </c>
      <c r="F107" s="82" t="s">
        <v>24</v>
      </c>
    </row>
    <row r="108" spans="1:6" x14ac:dyDescent="0.25">
      <c r="A108" s="82" t="s">
        <v>140</v>
      </c>
      <c r="B108" s="83">
        <f t="shared" si="2"/>
        <v>21.333534621578099</v>
      </c>
      <c r="C108" s="84">
        <f t="shared" si="2"/>
        <v>0.53005020052163809</v>
      </c>
      <c r="D108" s="83">
        <f t="shared" si="2"/>
        <v>960.0090579710145</v>
      </c>
      <c r="E108" s="90">
        <f t="shared" si="2"/>
        <v>1.5670669511976938E-2</v>
      </c>
      <c r="F108" s="82" t="s">
        <v>27</v>
      </c>
    </row>
    <row r="109" spans="1:6" x14ac:dyDescent="0.25">
      <c r="A109" s="82" t="s">
        <v>45</v>
      </c>
      <c r="B109" s="83">
        <f t="shared" si="2"/>
        <v>10.439814814814815</v>
      </c>
      <c r="C109" s="84">
        <f t="shared" si="2"/>
        <v>0.276243093922654</v>
      </c>
      <c r="D109" s="83">
        <f t="shared" si="2"/>
        <v>208.7962962962963</v>
      </c>
      <c r="E109" s="90">
        <f t="shared" si="2"/>
        <v>3.2738743192387673E-3</v>
      </c>
      <c r="F109" s="82" t="s">
        <v>24</v>
      </c>
    </row>
    <row r="110" spans="1:6" x14ac:dyDescent="0.25">
      <c r="A110" s="82" t="s">
        <v>120</v>
      </c>
      <c r="B110" s="83">
        <f t="shared" si="2"/>
        <v>5.2199074074074074</v>
      </c>
      <c r="C110" s="84">
        <f t="shared" si="2"/>
        <v>0.138121546961327</v>
      </c>
      <c r="D110" s="83">
        <f t="shared" si="2"/>
        <v>9709.0277777777774</v>
      </c>
      <c r="E110" s="90">
        <f t="shared" si="2"/>
        <v>0.15223515584460268</v>
      </c>
      <c r="F110" s="82" t="s">
        <v>24</v>
      </c>
    </row>
    <row r="111" spans="1:6" x14ac:dyDescent="0.25">
      <c r="A111" s="82" t="s">
        <v>131</v>
      </c>
      <c r="B111" s="83">
        <f t="shared" si="2"/>
        <v>5.2199074074074074</v>
      </c>
      <c r="C111" s="84">
        <f t="shared" si="2"/>
        <v>0.138121546961327</v>
      </c>
      <c r="D111" s="83">
        <f t="shared" si="2"/>
        <v>7955.1388888888887</v>
      </c>
      <c r="E111" s="90">
        <f t="shared" si="2"/>
        <v>0.12473461156299703</v>
      </c>
      <c r="F111" s="82" t="s">
        <v>24</v>
      </c>
    </row>
    <row r="112" spans="1:6" x14ac:dyDescent="0.25">
      <c r="A112" s="82" t="s">
        <v>31</v>
      </c>
      <c r="B112" s="83">
        <f t="shared" si="2"/>
        <v>5.2199074074074074</v>
      </c>
      <c r="C112" s="84">
        <f t="shared" si="2"/>
        <v>0.138121546961327</v>
      </c>
      <c r="D112" s="83">
        <f t="shared" si="2"/>
        <v>15372.627314814816</v>
      </c>
      <c r="E112" s="90">
        <f t="shared" si="2"/>
        <v>0.24103899675395427</v>
      </c>
      <c r="F112" s="82" t="s">
        <v>24</v>
      </c>
    </row>
    <row r="113" spans="1:13" x14ac:dyDescent="0.25">
      <c r="A113" s="82" t="s">
        <v>47</v>
      </c>
      <c r="B113" s="83">
        <f t="shared" si="2"/>
        <v>5.2199074074074074</v>
      </c>
      <c r="C113" s="84">
        <f t="shared" si="2"/>
        <v>0.138121546961327</v>
      </c>
      <c r="D113" s="83">
        <f t="shared" si="2"/>
        <v>1696.4699074074074</v>
      </c>
      <c r="E113" s="90">
        <f t="shared" si="2"/>
        <v>2.6600228843814983E-2</v>
      </c>
      <c r="F113" s="82" t="s">
        <v>27</v>
      </c>
    </row>
    <row r="114" spans="1:13" x14ac:dyDescent="0.25">
      <c r="A114" s="82" t="s">
        <v>26</v>
      </c>
      <c r="B114" s="83">
        <f t="shared" si="2"/>
        <v>15.659722222222221</v>
      </c>
      <c r="C114" s="84">
        <f t="shared" si="2"/>
        <v>0.41436464088398089</v>
      </c>
      <c r="D114" s="83">
        <f t="shared" si="2"/>
        <v>391.49305555555554</v>
      </c>
      <c r="E114" s="90">
        <f t="shared" si="2"/>
        <v>6.1385143485726875E-3</v>
      </c>
      <c r="F114" s="82" t="s">
        <v>27</v>
      </c>
    </row>
    <row r="115" spans="1:13" x14ac:dyDescent="0.25">
      <c r="A115" s="91" t="s">
        <v>145</v>
      </c>
      <c r="B115" s="87">
        <f>SUM(B92:B114)</f>
        <v>3937.625805152979</v>
      </c>
      <c r="C115" s="92">
        <f>SUM(C92:C114)</f>
        <v>97.7157360406094</v>
      </c>
      <c r="D115" s="87">
        <f>SUM(D92:D114)</f>
        <v>6122711.5001006443</v>
      </c>
      <c r="E115" s="92">
        <f>SUM(E92:E114)</f>
        <v>99.70103971742725</v>
      </c>
      <c r="F115" s="82"/>
    </row>
    <row r="116" spans="1:13" ht="13" x14ac:dyDescent="0.3">
      <c r="A116" s="88" t="s">
        <v>148</v>
      </c>
    </row>
    <row r="117" spans="1:13" x14ac:dyDescent="0.25">
      <c r="A117" s="93"/>
    </row>
    <row r="118" spans="1:13" x14ac:dyDescent="0.25">
      <c r="B118" s="79">
        <v>41491</v>
      </c>
    </row>
    <row r="119" spans="1:13" ht="13" x14ac:dyDescent="0.3">
      <c r="A119" s="6" t="s">
        <v>11</v>
      </c>
      <c r="B119" s="10">
        <v>3009.2060810810735</v>
      </c>
      <c r="H119" s="6" t="s">
        <v>11</v>
      </c>
      <c r="I119" s="10">
        <v>1881.8133802816803</v>
      </c>
    </row>
    <row r="120" spans="1:13" ht="15" x14ac:dyDescent="0.3">
      <c r="A120" s="6" t="s">
        <v>14</v>
      </c>
      <c r="B120" s="10">
        <v>4366700.8445946043</v>
      </c>
      <c r="H120" s="6" t="s">
        <v>14</v>
      </c>
      <c r="I120" s="10">
        <v>2081627.0246478799</v>
      </c>
    </row>
    <row r="121" spans="1:13" ht="13" x14ac:dyDescent="0.3">
      <c r="A121" s="6" t="s">
        <v>10</v>
      </c>
      <c r="B121" s="11">
        <v>60.47607421875</v>
      </c>
      <c r="H121" s="6" t="s">
        <v>10</v>
      </c>
      <c r="I121" s="11">
        <v>55.132595062255859</v>
      </c>
    </row>
    <row r="123" spans="1:13" ht="13" x14ac:dyDescent="0.3">
      <c r="B123" s="6" t="s">
        <v>2</v>
      </c>
      <c r="C123" s="6" t="s">
        <v>2</v>
      </c>
      <c r="D123" s="6" t="s">
        <v>4</v>
      </c>
      <c r="E123" s="6" t="s">
        <v>4</v>
      </c>
      <c r="I123" s="6" t="s">
        <v>2</v>
      </c>
      <c r="J123" s="6" t="s">
        <v>2</v>
      </c>
      <c r="K123" s="6" t="s">
        <v>4</v>
      </c>
      <c r="L123" s="6" t="s">
        <v>4</v>
      </c>
    </row>
    <row r="124" spans="1:13" ht="15" x14ac:dyDescent="0.3">
      <c r="A124" s="2" t="s">
        <v>1</v>
      </c>
      <c r="B124" s="6" t="s">
        <v>5</v>
      </c>
      <c r="C124" s="6" t="s">
        <v>3</v>
      </c>
      <c r="D124" s="6" t="s">
        <v>8</v>
      </c>
      <c r="E124" s="6" t="s">
        <v>3</v>
      </c>
      <c r="F124" s="12" t="s">
        <v>16</v>
      </c>
      <c r="H124" s="2" t="s">
        <v>1</v>
      </c>
      <c r="I124" s="6" t="s">
        <v>5</v>
      </c>
      <c r="J124" s="6" t="s">
        <v>3</v>
      </c>
      <c r="K124" s="6" t="s">
        <v>8</v>
      </c>
      <c r="L124" s="6" t="s">
        <v>3</v>
      </c>
      <c r="M124" s="12" t="s">
        <v>16</v>
      </c>
    </row>
    <row r="125" spans="1:13" x14ac:dyDescent="0.25">
      <c r="A125" s="1" t="s">
        <v>0</v>
      </c>
      <c r="B125" s="1" t="s">
        <v>0</v>
      </c>
      <c r="C125" s="1" t="s">
        <v>0</v>
      </c>
      <c r="D125" s="1" t="s">
        <v>0</v>
      </c>
      <c r="E125" s="1" t="s">
        <v>0</v>
      </c>
      <c r="F125" s="1" t="s">
        <v>0</v>
      </c>
      <c r="H125" s="1" t="s">
        <v>0</v>
      </c>
      <c r="I125" s="1" t="s">
        <v>0</v>
      </c>
      <c r="J125" s="1" t="s">
        <v>0</v>
      </c>
      <c r="K125" s="1" t="s">
        <v>0</v>
      </c>
      <c r="L125" s="1" t="s">
        <v>0</v>
      </c>
      <c r="M125" s="1" t="s">
        <v>0</v>
      </c>
    </row>
    <row r="126" spans="1:13" x14ac:dyDescent="0.25">
      <c r="A126" s="9" t="s">
        <v>26</v>
      </c>
      <c r="B126" s="4">
        <v>30.472972972972972</v>
      </c>
      <c r="C126" s="5">
        <v>1.0126582278481038</v>
      </c>
      <c r="D126" s="4">
        <v>761.82432432432427</v>
      </c>
      <c r="E126" s="5">
        <v>1.7446222020621394E-2</v>
      </c>
      <c r="F126" t="s">
        <v>27</v>
      </c>
      <c r="H126" s="9" t="s">
        <v>26</v>
      </c>
      <c r="I126" s="4">
        <v>23.820422535211268</v>
      </c>
      <c r="J126" s="5">
        <v>1.2658227848101331</v>
      </c>
      <c r="K126" s="4">
        <v>595.51056338028172</v>
      </c>
      <c r="L126" s="5">
        <v>2.8607937749127562E-2</v>
      </c>
      <c r="M126" t="s">
        <v>27</v>
      </c>
    </row>
    <row r="127" spans="1:13" x14ac:dyDescent="0.25">
      <c r="A127" s="9" t="s">
        <v>55</v>
      </c>
      <c r="B127" s="4">
        <v>2818.75</v>
      </c>
      <c r="C127" s="5">
        <v>93.670886075949596</v>
      </c>
      <c r="D127" s="4">
        <v>4261950</v>
      </c>
      <c r="E127" s="5">
        <v>97.601144472164336</v>
      </c>
      <c r="F127" t="s">
        <v>43</v>
      </c>
      <c r="H127" s="9" t="s">
        <v>55</v>
      </c>
      <c r="I127" s="4">
        <v>1730.9507042253522</v>
      </c>
      <c r="J127" s="5">
        <v>91.983122362869679</v>
      </c>
      <c r="K127" s="4">
        <v>1962898.0985915493</v>
      </c>
      <c r="L127" s="5">
        <v>94.296340091164296</v>
      </c>
      <c r="M127" t="s">
        <v>43</v>
      </c>
    </row>
    <row r="128" spans="1:13" x14ac:dyDescent="0.25">
      <c r="A128" s="9" t="s">
        <v>30</v>
      </c>
      <c r="B128" s="4">
        <v>22.85472972972973</v>
      </c>
      <c r="C128" s="5">
        <v>0.75949367088607778</v>
      </c>
      <c r="D128" s="4">
        <v>8456.25</v>
      </c>
      <c r="E128" s="5">
        <v>0.19365306442889749</v>
      </c>
      <c r="F128" t="s">
        <v>24</v>
      </c>
      <c r="H128" s="9" t="s">
        <v>30</v>
      </c>
      <c r="I128" s="4">
        <v>7.9401408450704229</v>
      </c>
      <c r="J128" s="5">
        <v>0.42194092827004442</v>
      </c>
      <c r="K128" s="4">
        <v>2937.8521126760565</v>
      </c>
      <c r="L128" s="5">
        <v>0.14113249289569599</v>
      </c>
    </row>
    <row r="129" spans="1:13" x14ac:dyDescent="0.25">
      <c r="A129" s="9" t="s">
        <v>125</v>
      </c>
      <c r="B129" s="4">
        <v>7.618243243243243</v>
      </c>
      <c r="C129" s="5">
        <v>0.25316455696202594</v>
      </c>
      <c r="D129" s="4">
        <v>6094.5945945945941</v>
      </c>
      <c r="E129" s="5">
        <v>0.13956977616497115</v>
      </c>
      <c r="F129" t="s">
        <v>24</v>
      </c>
      <c r="M129" t="s">
        <v>24</v>
      </c>
    </row>
    <row r="130" spans="1:13" x14ac:dyDescent="0.25">
      <c r="A130" s="9" t="s">
        <v>84</v>
      </c>
      <c r="B130" s="4">
        <v>7.618243243243243</v>
      </c>
      <c r="C130" s="5">
        <v>0.25316455696202594</v>
      </c>
      <c r="D130" s="4">
        <v>12798.648648648648</v>
      </c>
      <c r="E130" s="5">
        <v>0.29309652994643942</v>
      </c>
      <c r="F130" t="s">
        <v>24</v>
      </c>
    </row>
    <row r="131" spans="1:13" x14ac:dyDescent="0.25">
      <c r="A131" s="9" t="s">
        <v>98</v>
      </c>
      <c r="B131" s="4">
        <v>38.091216216216218</v>
      </c>
      <c r="C131" s="5">
        <v>1.2658227848101298</v>
      </c>
      <c r="D131" s="4">
        <v>3656.7567567567567</v>
      </c>
      <c r="E131" s="5">
        <v>8.374186569898269E-2</v>
      </c>
      <c r="F131" t="s">
        <v>43</v>
      </c>
      <c r="H131" s="9" t="s">
        <v>98</v>
      </c>
      <c r="I131" s="4">
        <v>15.880281690140846</v>
      </c>
      <c r="J131" s="5">
        <v>0.84388185654008885</v>
      </c>
      <c r="K131" s="4">
        <v>10163.380281690141</v>
      </c>
      <c r="L131" s="5">
        <v>0.48824213758511031</v>
      </c>
      <c r="M131" t="s">
        <v>43</v>
      </c>
    </row>
    <row r="132" spans="1:13" x14ac:dyDescent="0.25">
      <c r="A132" s="9" t="s">
        <v>133</v>
      </c>
      <c r="B132" s="4">
        <v>7.618243243243243</v>
      </c>
      <c r="C132" s="5">
        <v>0.25316455696202594</v>
      </c>
      <c r="D132" s="4">
        <v>1371.2837837837837</v>
      </c>
      <c r="E132" s="5">
        <v>3.140319963711851E-2</v>
      </c>
      <c r="F132" t="s">
        <v>24</v>
      </c>
    </row>
    <row r="133" spans="1:13" x14ac:dyDescent="0.25">
      <c r="A133" s="9" t="s">
        <v>120</v>
      </c>
      <c r="B133" s="4">
        <v>7.618243243243243</v>
      </c>
      <c r="C133" s="5">
        <v>0.25316455696202594</v>
      </c>
      <c r="D133" s="4">
        <v>9446.6216216216199</v>
      </c>
      <c r="E133" s="5">
        <v>0.21633315305570527</v>
      </c>
      <c r="F133" t="s">
        <v>43</v>
      </c>
      <c r="H133" s="9" t="s">
        <v>120</v>
      </c>
      <c r="I133" s="4">
        <v>15.880281690140846</v>
      </c>
      <c r="J133" s="5">
        <v>0.84388185654008885</v>
      </c>
      <c r="K133" s="4">
        <v>29537.323943661973</v>
      </c>
      <c r="L133" s="5">
        <v>1.4189537123567271</v>
      </c>
      <c r="M133" t="s">
        <v>43</v>
      </c>
    </row>
    <row r="134" spans="1:13" x14ac:dyDescent="0.25">
      <c r="A134" s="9" t="s">
        <v>45</v>
      </c>
      <c r="B134" s="4">
        <v>60.945945945945944</v>
      </c>
      <c r="C134" s="5">
        <v>2.0253164556962076</v>
      </c>
      <c r="D134" s="4">
        <v>1218.918918918919</v>
      </c>
      <c r="E134" s="5">
        <v>2.7913955232994232E-2</v>
      </c>
      <c r="F134" t="s">
        <v>22</v>
      </c>
      <c r="H134" s="9" t="s">
        <v>45</v>
      </c>
      <c r="I134" s="4">
        <v>55.58098591549296</v>
      </c>
      <c r="J134" s="5">
        <v>2.9535864978903108</v>
      </c>
      <c r="K134" s="4">
        <v>1111.6197183098593</v>
      </c>
      <c r="L134" s="5">
        <v>5.3401483798371452E-2</v>
      </c>
      <c r="M134" t="s">
        <v>22</v>
      </c>
    </row>
    <row r="135" spans="1:13" x14ac:dyDescent="0.25">
      <c r="A135" s="9" t="s">
        <v>23</v>
      </c>
      <c r="B135" s="4">
        <v>7.618243243243243</v>
      </c>
      <c r="C135" s="5">
        <v>0.25316455696202594</v>
      </c>
      <c r="D135" s="4">
        <v>60945.945945945947</v>
      </c>
      <c r="E135" s="5">
        <v>1.3956977616497117</v>
      </c>
      <c r="F135" t="s">
        <v>24</v>
      </c>
      <c r="H135" s="9" t="s">
        <v>23</v>
      </c>
      <c r="I135" s="4">
        <v>7.9401408450704229</v>
      </c>
      <c r="J135" s="5">
        <v>0.42194092827004442</v>
      </c>
      <c r="K135" s="4">
        <v>63521.126760563384</v>
      </c>
      <c r="L135" s="5">
        <v>3.0515133599069397</v>
      </c>
      <c r="M135" t="s">
        <v>24</v>
      </c>
    </row>
    <row r="136" spans="1:13" x14ac:dyDescent="0.25">
      <c r="A136" s="14"/>
      <c r="B136" s="10"/>
      <c r="C136" s="5"/>
      <c r="D136" s="4"/>
      <c r="E136" s="5"/>
      <c r="H136" s="9" t="s">
        <v>25</v>
      </c>
      <c r="I136" s="4">
        <v>7.9401408450704229</v>
      </c>
      <c r="J136" s="5">
        <v>0.42194092827004442</v>
      </c>
      <c r="K136" s="4">
        <v>397.00704225352115</v>
      </c>
      <c r="L136" s="5">
        <v>1.9071958499418375E-2</v>
      </c>
      <c r="M136" t="s">
        <v>24</v>
      </c>
    </row>
    <row r="137" spans="1:13" x14ac:dyDescent="0.25">
      <c r="C137" s="5"/>
      <c r="D137" s="4"/>
      <c r="E137" s="5"/>
      <c r="H137" s="9" t="s">
        <v>51</v>
      </c>
      <c r="I137" s="4">
        <v>7.9401408450704229</v>
      </c>
      <c r="J137" s="5">
        <v>0.42194092827004442</v>
      </c>
      <c r="K137" s="4">
        <v>1111.6197183098593</v>
      </c>
      <c r="L137" s="5">
        <v>5.3401483798371452E-2</v>
      </c>
      <c r="M137" t="s">
        <v>24</v>
      </c>
    </row>
    <row r="138" spans="1:13" x14ac:dyDescent="0.25">
      <c r="C138" s="5"/>
      <c r="D138" s="4"/>
      <c r="E138" s="5"/>
      <c r="H138" s="9" t="s">
        <v>31</v>
      </c>
      <c r="I138" s="4">
        <v>7.9401408450704229</v>
      </c>
      <c r="J138" s="5">
        <v>0.42194092827004442</v>
      </c>
      <c r="K138" s="4">
        <v>9353.4859154929582</v>
      </c>
      <c r="L138" s="5">
        <v>0.44933534224629695</v>
      </c>
      <c r="M138" t="s">
        <v>24</v>
      </c>
    </row>
    <row r="139" spans="1:13" x14ac:dyDescent="0.25">
      <c r="C139" s="5"/>
      <c r="D139" s="4"/>
      <c r="E139" s="5"/>
      <c r="J139" s="5"/>
      <c r="K139" s="4"/>
      <c r="L139" s="5"/>
    </row>
    <row r="140" spans="1:13" x14ac:dyDescent="0.25">
      <c r="A140" s="14" t="s">
        <v>99</v>
      </c>
      <c r="B140" s="10">
        <v>457.09459459459458</v>
      </c>
      <c r="C140" s="5"/>
      <c r="D140" s="4"/>
      <c r="E140" s="5"/>
      <c r="H140" s="14" t="s">
        <v>99</v>
      </c>
      <c r="I140" s="10">
        <v>1270.4225352112676</v>
      </c>
      <c r="J140" s="5"/>
      <c r="K140" s="4"/>
      <c r="L140" s="5"/>
    </row>
    <row r="141" spans="1:13" x14ac:dyDescent="0.25">
      <c r="A141" s="14" t="s">
        <v>65</v>
      </c>
      <c r="B141" s="10">
        <v>67650</v>
      </c>
      <c r="H141" s="14" t="s">
        <v>147</v>
      </c>
      <c r="I141" s="10">
        <v>476.4084507042254</v>
      </c>
      <c r="J141" s="5"/>
      <c r="K141" s="4"/>
      <c r="L141" s="5"/>
    </row>
    <row r="142" spans="1:13" x14ac:dyDescent="0.25">
      <c r="H142" s="14" t="s">
        <v>65</v>
      </c>
      <c r="I142" s="10">
        <v>31157.112676056338</v>
      </c>
      <c r="J142" s="5"/>
      <c r="K142" s="4"/>
      <c r="L142" s="5"/>
    </row>
    <row r="143" spans="1:13" x14ac:dyDescent="0.25">
      <c r="B143" s="79">
        <v>41491</v>
      </c>
      <c r="H143" s="14"/>
      <c r="I143" s="10"/>
      <c r="J143" s="5"/>
      <c r="K143" s="4"/>
      <c r="L143" s="5"/>
    </row>
    <row r="144" spans="1:13" ht="28" x14ac:dyDescent="0.3">
      <c r="A144" s="89" t="s">
        <v>1</v>
      </c>
      <c r="B144" s="81" t="s">
        <v>115</v>
      </c>
      <c r="C144" s="81" t="s">
        <v>142</v>
      </c>
      <c r="D144" s="81" t="s">
        <v>143</v>
      </c>
      <c r="E144" s="81" t="s">
        <v>144</v>
      </c>
      <c r="F144" s="81" t="s">
        <v>16</v>
      </c>
      <c r="H144" s="14"/>
      <c r="I144" s="10"/>
      <c r="J144" s="5"/>
      <c r="K144" s="4"/>
      <c r="L144" s="5"/>
    </row>
    <row r="145" spans="1:12" x14ac:dyDescent="0.25">
      <c r="A145" s="82" t="s">
        <v>26</v>
      </c>
      <c r="B145" s="83">
        <f t="shared" ref="B145:E157" si="3">(B126+I126)/2</f>
        <v>27.14669775409212</v>
      </c>
      <c r="C145" s="94">
        <f t="shared" si="3"/>
        <v>1.1392405063291184</v>
      </c>
      <c r="D145" s="83">
        <f t="shared" si="3"/>
        <v>678.66744385230299</v>
      </c>
      <c r="E145" s="94">
        <f t="shared" si="3"/>
        <v>2.3027079884874478E-2</v>
      </c>
      <c r="F145" s="82" t="s">
        <v>27</v>
      </c>
      <c r="H145" s="14"/>
      <c r="I145" s="10"/>
      <c r="J145" s="5"/>
      <c r="K145" s="4"/>
      <c r="L145" s="5"/>
    </row>
    <row r="146" spans="1:12" x14ac:dyDescent="0.25">
      <c r="A146" s="82" t="s">
        <v>55</v>
      </c>
      <c r="B146" s="83">
        <f t="shared" si="3"/>
        <v>2274.8503521126759</v>
      </c>
      <c r="C146" s="94">
        <f t="shared" si="3"/>
        <v>92.827004219409645</v>
      </c>
      <c r="D146" s="83">
        <f t="shared" si="3"/>
        <v>3112424.0492957747</v>
      </c>
      <c r="E146" s="94">
        <f t="shared" si="3"/>
        <v>95.948742281664323</v>
      </c>
      <c r="F146" s="82" t="s">
        <v>43</v>
      </c>
    </row>
    <row r="147" spans="1:12" x14ac:dyDescent="0.25">
      <c r="A147" s="82" t="s">
        <v>30</v>
      </c>
      <c r="B147" s="83">
        <f t="shared" si="3"/>
        <v>15.397435287400077</v>
      </c>
      <c r="C147" s="94">
        <f t="shared" si="3"/>
        <v>0.59071729957806107</v>
      </c>
      <c r="D147" s="83">
        <f t="shared" si="3"/>
        <v>5697.0510563380285</v>
      </c>
      <c r="E147" s="94">
        <f t="shared" si="3"/>
        <v>0.16739277866229674</v>
      </c>
      <c r="F147" s="82" t="s">
        <v>24</v>
      </c>
    </row>
    <row r="148" spans="1:12" x14ac:dyDescent="0.25">
      <c r="A148" s="82" t="s">
        <v>125</v>
      </c>
      <c r="B148" s="83">
        <f t="shared" si="3"/>
        <v>3.8091216216216215</v>
      </c>
      <c r="C148" s="94">
        <f t="shared" si="3"/>
        <v>0.12658227848101297</v>
      </c>
      <c r="D148" s="83">
        <f t="shared" si="3"/>
        <v>3047.2972972972971</v>
      </c>
      <c r="E148" s="94">
        <f t="shared" si="3"/>
        <v>6.9784888082485577E-2</v>
      </c>
      <c r="F148" s="82" t="s">
        <v>24</v>
      </c>
    </row>
    <row r="149" spans="1:12" x14ac:dyDescent="0.25">
      <c r="A149" s="82" t="s">
        <v>84</v>
      </c>
      <c r="B149" s="83">
        <f t="shared" si="3"/>
        <v>3.8091216216216215</v>
      </c>
      <c r="C149" s="94">
        <f t="shared" si="3"/>
        <v>0.12658227848101297</v>
      </c>
      <c r="D149" s="83">
        <f t="shared" si="3"/>
        <v>6399.3243243243242</v>
      </c>
      <c r="E149" s="94">
        <f t="shared" si="3"/>
        <v>0.14654826497321971</v>
      </c>
      <c r="F149" s="82" t="s">
        <v>24</v>
      </c>
    </row>
    <row r="150" spans="1:12" x14ac:dyDescent="0.25">
      <c r="A150" s="82" t="s">
        <v>98</v>
      </c>
      <c r="B150" s="83">
        <f t="shared" si="3"/>
        <v>26.985748953178533</v>
      </c>
      <c r="C150" s="94">
        <f t="shared" si="3"/>
        <v>1.0548523206751093</v>
      </c>
      <c r="D150" s="83">
        <f t="shared" si="3"/>
        <v>6910.0685192234487</v>
      </c>
      <c r="E150" s="94">
        <f t="shared" si="3"/>
        <v>0.28599200164204652</v>
      </c>
      <c r="F150" s="82" t="s">
        <v>43</v>
      </c>
    </row>
    <row r="151" spans="1:12" x14ac:dyDescent="0.25">
      <c r="A151" s="82" t="s">
        <v>133</v>
      </c>
      <c r="B151" s="83">
        <f t="shared" si="3"/>
        <v>3.8091216216216215</v>
      </c>
      <c r="C151" s="94">
        <f t="shared" si="3"/>
        <v>0.12658227848101297</v>
      </c>
      <c r="D151" s="83">
        <f t="shared" si="3"/>
        <v>685.64189189189187</v>
      </c>
      <c r="E151" s="94">
        <f t="shared" si="3"/>
        <v>1.5701599818559255E-2</v>
      </c>
      <c r="F151" s="82" t="s">
        <v>24</v>
      </c>
    </row>
    <row r="152" spans="1:12" x14ac:dyDescent="0.25">
      <c r="A152" s="82" t="s">
        <v>120</v>
      </c>
      <c r="B152" s="83">
        <f t="shared" si="3"/>
        <v>11.749262466692045</v>
      </c>
      <c r="C152" s="94">
        <f t="shared" si="3"/>
        <v>0.54852320675105737</v>
      </c>
      <c r="D152" s="83">
        <f t="shared" si="3"/>
        <v>19491.972782641795</v>
      </c>
      <c r="E152" s="94">
        <f t="shared" si="3"/>
        <v>0.8176434327062162</v>
      </c>
      <c r="F152" s="82" t="s">
        <v>43</v>
      </c>
    </row>
    <row r="153" spans="1:12" x14ac:dyDescent="0.25">
      <c r="A153" s="82" t="s">
        <v>45</v>
      </c>
      <c r="B153" s="83">
        <f t="shared" si="3"/>
        <v>58.263465930719448</v>
      </c>
      <c r="C153" s="94">
        <f t="shared" si="3"/>
        <v>2.489451476793259</v>
      </c>
      <c r="D153" s="83">
        <f t="shared" si="3"/>
        <v>1165.2693186143892</v>
      </c>
      <c r="E153" s="94">
        <f t="shared" si="3"/>
        <v>4.0657719515682839E-2</v>
      </c>
      <c r="F153" s="82" t="s">
        <v>22</v>
      </c>
    </row>
    <row r="154" spans="1:12" x14ac:dyDescent="0.25">
      <c r="A154" s="82" t="s">
        <v>23</v>
      </c>
      <c r="B154" s="83">
        <f t="shared" si="3"/>
        <v>7.779192044156833</v>
      </c>
      <c r="C154" s="94">
        <f t="shared" si="3"/>
        <v>0.33755274261603518</v>
      </c>
      <c r="D154" s="83">
        <f t="shared" si="3"/>
        <v>62233.536353254662</v>
      </c>
      <c r="E154" s="94">
        <f t="shared" si="3"/>
        <v>2.2236055607783256</v>
      </c>
      <c r="F154" s="82" t="s">
        <v>24</v>
      </c>
    </row>
    <row r="155" spans="1:12" x14ac:dyDescent="0.25">
      <c r="A155" s="82" t="s">
        <v>25</v>
      </c>
      <c r="B155" s="83">
        <f t="shared" si="3"/>
        <v>3.9700704225352115</v>
      </c>
      <c r="C155" s="94">
        <f t="shared" si="3"/>
        <v>0.21097046413502221</v>
      </c>
      <c r="D155" s="83">
        <f t="shared" si="3"/>
        <v>198.50352112676057</v>
      </c>
      <c r="E155" s="94">
        <f t="shared" si="3"/>
        <v>9.5359792497091873E-3</v>
      </c>
      <c r="F155" s="82" t="s">
        <v>24</v>
      </c>
    </row>
    <row r="156" spans="1:12" x14ac:dyDescent="0.25">
      <c r="A156" s="82" t="s">
        <v>51</v>
      </c>
      <c r="B156" s="83">
        <f t="shared" si="3"/>
        <v>3.9700704225352115</v>
      </c>
      <c r="C156" s="94">
        <f t="shared" si="3"/>
        <v>0.21097046413502221</v>
      </c>
      <c r="D156" s="83">
        <f t="shared" si="3"/>
        <v>555.80985915492965</v>
      </c>
      <c r="E156" s="94">
        <f t="shared" si="3"/>
        <v>2.6700741899185726E-2</v>
      </c>
      <c r="F156" s="82" t="s">
        <v>24</v>
      </c>
    </row>
    <row r="157" spans="1:12" x14ac:dyDescent="0.25">
      <c r="A157" s="82" t="s">
        <v>31</v>
      </c>
      <c r="B157" s="83">
        <f t="shared" si="3"/>
        <v>3.9700704225352115</v>
      </c>
      <c r="C157" s="94">
        <f t="shared" si="3"/>
        <v>0.21097046413502221</v>
      </c>
      <c r="D157" s="83">
        <f t="shared" si="3"/>
        <v>4676.7429577464791</v>
      </c>
      <c r="E157" s="94">
        <f t="shared" si="3"/>
        <v>0.22466767112314848</v>
      </c>
      <c r="F157" s="82" t="s">
        <v>24</v>
      </c>
    </row>
    <row r="158" spans="1:12" x14ac:dyDescent="0.25">
      <c r="A158" s="82"/>
      <c r="B158" s="83">
        <f t="shared" ref="B158:E158" si="4">SUM(B145:B157)</f>
        <v>2445.5097306813859</v>
      </c>
      <c r="C158" s="83">
        <f t="shared" si="4"/>
        <v>100.00000000000037</v>
      </c>
      <c r="D158" s="83">
        <f t="shared" si="4"/>
        <v>3224163.9346212414</v>
      </c>
      <c r="E158" s="95">
        <f t="shared" si="4"/>
        <v>100.00000000000004</v>
      </c>
      <c r="F158" s="82"/>
    </row>
    <row r="159" spans="1:12" ht="13" x14ac:dyDescent="0.3">
      <c r="A159" s="88" t="s">
        <v>149</v>
      </c>
    </row>
    <row r="161" spans="1:13" ht="13" x14ac:dyDescent="0.3">
      <c r="A161" s="6" t="s">
        <v>11</v>
      </c>
      <c r="B161" s="10">
        <v>180.25579536370719</v>
      </c>
      <c r="H161" s="6" t="s">
        <v>11</v>
      </c>
      <c r="I161" s="10">
        <v>165.78111946532914</v>
      </c>
    </row>
    <row r="162" spans="1:13" ht="15" x14ac:dyDescent="0.3">
      <c r="A162" s="6" t="s">
        <v>14</v>
      </c>
      <c r="B162" s="10">
        <v>338116.61071143323</v>
      </c>
      <c r="H162" s="6" t="s">
        <v>14</v>
      </c>
      <c r="I162" s="10">
        <v>282649.27318295825</v>
      </c>
    </row>
    <row r="163" spans="1:13" ht="13" x14ac:dyDescent="0.3">
      <c r="A163" s="6" t="s">
        <v>10</v>
      </c>
      <c r="B163" s="11">
        <v>42.037071228027344</v>
      </c>
      <c r="H163" s="6" t="s">
        <v>10</v>
      </c>
      <c r="I163" s="11">
        <v>40.748432159423828</v>
      </c>
    </row>
    <row r="165" spans="1:13" ht="13" x14ac:dyDescent="0.3">
      <c r="B165" s="6" t="s">
        <v>2</v>
      </c>
      <c r="C165" s="6" t="s">
        <v>2</v>
      </c>
      <c r="D165" s="6" t="s">
        <v>4</v>
      </c>
      <c r="E165" s="6" t="s">
        <v>4</v>
      </c>
      <c r="I165" s="6" t="s">
        <v>2</v>
      </c>
      <c r="J165" s="6" t="s">
        <v>2</v>
      </c>
      <c r="K165" s="6" t="s">
        <v>4</v>
      </c>
      <c r="L165" s="6" t="s">
        <v>4</v>
      </c>
    </row>
    <row r="166" spans="1:13" ht="15" x14ac:dyDescent="0.3">
      <c r="A166" s="2" t="s">
        <v>1</v>
      </c>
      <c r="B166" s="6" t="s">
        <v>5</v>
      </c>
      <c r="C166" s="6" t="s">
        <v>3</v>
      </c>
      <c r="D166" s="6" t="s">
        <v>8</v>
      </c>
      <c r="E166" s="6" t="s">
        <v>3</v>
      </c>
      <c r="F166" s="12" t="s">
        <v>16</v>
      </c>
      <c r="H166" s="2" t="s">
        <v>1</v>
      </c>
      <c r="I166" s="6" t="s">
        <v>5</v>
      </c>
      <c r="J166" s="6" t="s">
        <v>3</v>
      </c>
      <c r="K166" s="6" t="s">
        <v>8</v>
      </c>
      <c r="L166" s="6" t="s">
        <v>3</v>
      </c>
      <c r="M166" s="12" t="s">
        <v>16</v>
      </c>
    </row>
    <row r="167" spans="1:13" x14ac:dyDescent="0.25">
      <c r="A167" s="1" t="s">
        <v>0</v>
      </c>
      <c r="B167" s="1" t="s">
        <v>0</v>
      </c>
      <c r="C167" s="1" t="s">
        <v>0</v>
      </c>
      <c r="D167" s="1" t="s">
        <v>0</v>
      </c>
      <c r="E167" s="1" t="s">
        <v>0</v>
      </c>
      <c r="F167" s="1" t="s">
        <v>0</v>
      </c>
      <c r="H167" s="1" t="s">
        <v>0</v>
      </c>
      <c r="I167" s="1" t="s">
        <v>0</v>
      </c>
      <c r="J167" s="1" t="s">
        <v>0</v>
      </c>
      <c r="K167" s="1" t="s">
        <v>0</v>
      </c>
      <c r="L167" s="1" t="s">
        <v>0</v>
      </c>
      <c r="M167" s="1" t="s">
        <v>0</v>
      </c>
    </row>
    <row r="168" spans="1:13" x14ac:dyDescent="0.25">
      <c r="A168" s="9" t="s">
        <v>122</v>
      </c>
      <c r="B168" s="4">
        <v>3.6051159072741807</v>
      </c>
      <c r="C168" s="5">
        <v>2.0000000000000204</v>
      </c>
      <c r="D168" s="4">
        <v>1748.4812150279777</v>
      </c>
      <c r="E168" s="5">
        <v>0.51712372584978528</v>
      </c>
      <c r="F168" t="s">
        <v>24</v>
      </c>
    </row>
    <row r="169" spans="1:13" x14ac:dyDescent="0.25">
      <c r="A169" s="9" t="s">
        <v>32</v>
      </c>
      <c r="B169" s="4">
        <v>3.6051159072741807</v>
      </c>
      <c r="C169" s="5">
        <v>2.0000000000000204</v>
      </c>
      <c r="D169" s="4">
        <v>475.87529976019187</v>
      </c>
      <c r="E169" s="5">
        <v>0.14074295219004465</v>
      </c>
      <c r="F169" t="s">
        <v>24</v>
      </c>
    </row>
    <row r="170" spans="1:13" x14ac:dyDescent="0.25">
      <c r="A170" s="9" t="s">
        <v>26</v>
      </c>
      <c r="B170" s="4">
        <v>10.81534772182254</v>
      </c>
      <c r="C170" s="5">
        <v>6.0000000000000604</v>
      </c>
      <c r="D170" s="4">
        <v>270.38369304556352</v>
      </c>
      <c r="E170" s="5">
        <v>7.9967586471616267E-2</v>
      </c>
      <c r="F170" t="s">
        <v>27</v>
      </c>
      <c r="H170" s="9" t="s">
        <v>26</v>
      </c>
      <c r="I170" s="4">
        <v>7.5355054302422735</v>
      </c>
      <c r="J170" s="5">
        <v>4.545454545454569</v>
      </c>
      <c r="K170" s="4">
        <v>188.38763575605682</v>
      </c>
      <c r="L170" s="5">
        <v>6.6650670505745094E-2</v>
      </c>
      <c r="M170" t="s">
        <v>27</v>
      </c>
    </row>
    <row r="171" spans="1:13" x14ac:dyDescent="0.25">
      <c r="A171" s="9" t="s">
        <v>123</v>
      </c>
      <c r="B171" s="4">
        <v>3.6051159072741807</v>
      </c>
      <c r="C171" s="5">
        <v>2.0000000000000204</v>
      </c>
      <c r="D171" s="4">
        <v>58402.87769784173</v>
      </c>
      <c r="E171" s="5">
        <v>17.272998677869118</v>
      </c>
      <c r="F171" t="s">
        <v>24</v>
      </c>
    </row>
    <row r="172" spans="1:13" x14ac:dyDescent="0.25">
      <c r="A172" s="9" t="s">
        <v>30</v>
      </c>
      <c r="B172" s="4">
        <v>7.2102318145483615</v>
      </c>
      <c r="C172" s="5">
        <v>4.0000000000000409</v>
      </c>
      <c r="D172" s="4">
        <v>2667.7857713828939</v>
      </c>
      <c r="E172" s="5">
        <v>0.78901351985328061</v>
      </c>
      <c r="F172" t="s">
        <v>24</v>
      </c>
      <c r="H172" s="9" t="s">
        <v>30</v>
      </c>
      <c r="I172" s="4">
        <v>22.60651629072682</v>
      </c>
      <c r="J172" s="5">
        <v>13.636363636363708</v>
      </c>
      <c r="K172" s="4">
        <v>8364.4110275689236</v>
      </c>
      <c r="L172" s="5">
        <v>2.9592897704550825</v>
      </c>
      <c r="M172" t="s">
        <v>24</v>
      </c>
    </row>
    <row r="173" spans="1:13" x14ac:dyDescent="0.25">
      <c r="A173" s="9" t="s">
        <v>124</v>
      </c>
      <c r="B173" s="4">
        <v>3.6051159072741807</v>
      </c>
      <c r="C173" s="5">
        <v>2.0000000000000204</v>
      </c>
      <c r="D173" s="4">
        <v>2523.5811350919266</v>
      </c>
      <c r="E173" s="5">
        <v>0.74636414040175203</v>
      </c>
      <c r="F173" t="s">
        <v>64</v>
      </c>
    </row>
    <row r="174" spans="1:13" x14ac:dyDescent="0.25">
      <c r="A174" s="9" t="s">
        <v>31</v>
      </c>
      <c r="B174" s="4">
        <v>18.025579536370902</v>
      </c>
      <c r="C174" s="5">
        <v>10.000000000000101</v>
      </c>
      <c r="D174" s="4">
        <v>46715.091926458837</v>
      </c>
      <c r="E174" s="5">
        <v>13.816266473322717</v>
      </c>
      <c r="F174" t="s">
        <v>24</v>
      </c>
      <c r="H174" s="9" t="s">
        <v>31</v>
      </c>
      <c r="I174" s="4">
        <v>30.142021720969094</v>
      </c>
      <c r="J174" s="5">
        <v>18.181818181818276</v>
      </c>
      <c r="K174" s="4">
        <v>35507.30158730159</v>
      </c>
      <c r="L174" s="5">
        <v>12.562318376922835</v>
      </c>
      <c r="M174" t="s">
        <v>24</v>
      </c>
    </row>
    <row r="175" spans="1:13" x14ac:dyDescent="0.25">
      <c r="A175" s="9" t="s">
        <v>29</v>
      </c>
      <c r="B175" s="4">
        <v>3.6051159072741807</v>
      </c>
      <c r="C175" s="5">
        <v>2.0000000000000204</v>
      </c>
      <c r="D175" s="4">
        <v>1982.8137490007994</v>
      </c>
      <c r="E175" s="5">
        <v>0.58642896745851936</v>
      </c>
      <c r="F175" t="s">
        <v>24</v>
      </c>
      <c r="H175" s="9" t="s">
        <v>29</v>
      </c>
      <c r="I175" s="4">
        <v>3.7677527151211367</v>
      </c>
      <c r="J175" s="5">
        <v>2.2727272727272845</v>
      </c>
      <c r="K175" s="4">
        <v>4144.5279866332503</v>
      </c>
      <c r="L175" s="5">
        <v>1.4663147511263921</v>
      </c>
      <c r="M175" t="s">
        <v>24</v>
      </c>
    </row>
    <row r="176" spans="1:13" x14ac:dyDescent="0.25">
      <c r="A176" s="9" t="s">
        <v>98</v>
      </c>
      <c r="B176" s="4">
        <v>57.681854516386892</v>
      </c>
      <c r="C176" s="5">
        <v>32.000000000000327</v>
      </c>
      <c r="D176" s="4">
        <v>41992.390087929656</v>
      </c>
      <c r="E176" s="5">
        <v>12.419499296285153</v>
      </c>
      <c r="F176" t="s">
        <v>43</v>
      </c>
      <c r="H176" s="9" t="s">
        <v>98</v>
      </c>
      <c r="I176" s="4">
        <v>26.374269005847953</v>
      </c>
      <c r="J176" s="5">
        <v>15.909090909090992</v>
      </c>
      <c r="K176" s="4">
        <v>2953.9181286549706</v>
      </c>
      <c r="L176" s="5">
        <v>1.0450825135300827</v>
      </c>
      <c r="M176" t="s">
        <v>43</v>
      </c>
    </row>
    <row r="177" spans="1:13" x14ac:dyDescent="0.25">
      <c r="A177" s="9" t="s">
        <v>128</v>
      </c>
      <c r="B177" s="4">
        <v>3.6051159072741807</v>
      </c>
      <c r="C177" s="5">
        <v>2.0000000000000204</v>
      </c>
      <c r="D177" s="4">
        <v>1297.841726618705</v>
      </c>
      <c r="E177" s="5">
        <v>0.3838444150637581</v>
      </c>
      <c r="F177" t="s">
        <v>24</v>
      </c>
    </row>
    <row r="178" spans="1:13" x14ac:dyDescent="0.25">
      <c r="A178" s="9" t="s">
        <v>35</v>
      </c>
      <c r="B178" s="4">
        <v>3.6051159072741807</v>
      </c>
      <c r="C178" s="5">
        <v>2.0000000000000204</v>
      </c>
      <c r="D178" s="4">
        <v>666.94644284572348</v>
      </c>
      <c r="E178" s="5">
        <v>0.19725337996332015</v>
      </c>
      <c r="F178" t="s">
        <v>24</v>
      </c>
    </row>
    <row r="179" spans="1:13" x14ac:dyDescent="0.25">
      <c r="A179" s="9" t="s">
        <v>134</v>
      </c>
      <c r="B179" s="4">
        <v>3.6051159072741807</v>
      </c>
      <c r="C179" s="5">
        <v>2.0000000000000204</v>
      </c>
      <c r="D179" s="4">
        <v>1207.7138289368506</v>
      </c>
      <c r="E179" s="5">
        <v>0.35718855290655271</v>
      </c>
      <c r="F179" t="s">
        <v>24</v>
      </c>
      <c r="H179" s="9" t="s">
        <v>134</v>
      </c>
      <c r="I179" s="4">
        <v>3.7677527151211367</v>
      </c>
      <c r="J179" s="5">
        <v>2.2727272727272845</v>
      </c>
      <c r="K179" s="4">
        <v>1262.1971595655807</v>
      </c>
      <c r="L179" s="5">
        <v>0.44655949238849213</v>
      </c>
      <c r="M179" t="s">
        <v>24</v>
      </c>
    </row>
    <row r="180" spans="1:13" x14ac:dyDescent="0.25">
      <c r="A180" s="9" t="s">
        <v>120</v>
      </c>
      <c r="B180" s="4">
        <v>3.6051159072741807</v>
      </c>
      <c r="C180" s="5">
        <v>2.0000000000000204</v>
      </c>
      <c r="D180" s="4">
        <v>4470.343725019984</v>
      </c>
      <c r="E180" s="5">
        <v>1.3221307629973891</v>
      </c>
      <c r="F180" t="s">
        <v>43</v>
      </c>
    </row>
    <row r="181" spans="1:13" x14ac:dyDescent="0.25">
      <c r="A181" s="9" t="s">
        <v>45</v>
      </c>
      <c r="B181" s="4">
        <v>32.446043165467621</v>
      </c>
      <c r="C181" s="5">
        <v>18.000000000000181</v>
      </c>
      <c r="D181" s="4">
        <v>648.9208633093524</v>
      </c>
      <c r="E181" s="5">
        <v>0.19192220753187902</v>
      </c>
      <c r="F181" t="s">
        <v>22</v>
      </c>
      <c r="H181" s="14"/>
      <c r="I181" s="10"/>
      <c r="J181" s="5"/>
      <c r="K181" s="4"/>
      <c r="L181" s="5"/>
    </row>
    <row r="182" spans="1:13" x14ac:dyDescent="0.25">
      <c r="A182" s="9" t="s">
        <v>23</v>
      </c>
      <c r="B182" s="4">
        <v>21.630695443645081</v>
      </c>
      <c r="C182" s="5">
        <v>12.000000000000121</v>
      </c>
      <c r="D182" s="4">
        <v>173045.56354916064</v>
      </c>
      <c r="E182" s="5">
        <v>51.179255341834406</v>
      </c>
      <c r="F182" t="s">
        <v>24</v>
      </c>
      <c r="H182" s="9" t="s">
        <v>23</v>
      </c>
      <c r="I182" s="4">
        <v>22.60651629072682</v>
      </c>
      <c r="J182" s="5">
        <v>13.636363636363708</v>
      </c>
      <c r="K182" s="4">
        <v>180852.13032581456</v>
      </c>
      <c r="L182" s="5">
        <v>63.984643685515294</v>
      </c>
      <c r="M182" t="s">
        <v>24</v>
      </c>
    </row>
    <row r="183" spans="1:13" x14ac:dyDescent="0.25">
      <c r="A183" s="14"/>
      <c r="B183" s="10"/>
      <c r="C183" s="5"/>
      <c r="D183" s="4"/>
      <c r="E183" s="5"/>
      <c r="H183" s="9" t="s">
        <v>25</v>
      </c>
      <c r="I183" s="4">
        <v>7.5355054302422735</v>
      </c>
      <c r="J183" s="5">
        <v>4.545454545454569</v>
      </c>
      <c r="K183" s="4">
        <v>376.77527151211365</v>
      </c>
      <c r="L183" s="5">
        <v>0.13330134101149019</v>
      </c>
      <c r="M183" t="s">
        <v>24</v>
      </c>
    </row>
    <row r="184" spans="1:13" x14ac:dyDescent="0.25">
      <c r="C184" s="5"/>
      <c r="D184" s="4"/>
      <c r="E184" s="5"/>
      <c r="H184" s="9" t="s">
        <v>63</v>
      </c>
      <c r="I184" s="4">
        <v>3.7677527151211367</v>
      </c>
      <c r="J184" s="5">
        <v>2.2727272727272845</v>
      </c>
      <c r="K184" s="4">
        <v>36923.976608187142</v>
      </c>
      <c r="L184" s="5">
        <v>13.06353141912604</v>
      </c>
      <c r="M184" t="s">
        <v>64</v>
      </c>
    </row>
    <row r="185" spans="1:13" x14ac:dyDescent="0.25">
      <c r="C185" s="5"/>
      <c r="D185" s="4"/>
      <c r="E185" s="5"/>
      <c r="H185" s="9" t="s">
        <v>21</v>
      </c>
      <c r="I185" s="4">
        <v>7.5355054302422735</v>
      </c>
      <c r="J185" s="5">
        <v>4.545454545454569</v>
      </c>
      <c r="K185" s="4">
        <v>3918.4628237259822</v>
      </c>
      <c r="L185" s="5">
        <v>1.3863339465194979</v>
      </c>
      <c r="M185" t="s">
        <v>22</v>
      </c>
    </row>
    <row r="186" spans="1:13" x14ac:dyDescent="0.25">
      <c r="C186" s="5"/>
      <c r="D186" s="4"/>
      <c r="E186" s="5"/>
      <c r="H186" s="9" t="s">
        <v>85</v>
      </c>
      <c r="I186" s="4">
        <v>3.7677527151211367</v>
      </c>
      <c r="J186" s="5">
        <v>2.2727272727272845</v>
      </c>
      <c r="K186" s="4">
        <v>4521.3032581453645</v>
      </c>
      <c r="L186" s="5">
        <v>1.5996160921378824</v>
      </c>
      <c r="M186" t="s">
        <v>24</v>
      </c>
    </row>
    <row r="187" spans="1:13" x14ac:dyDescent="0.25">
      <c r="H187" s="9" t="s">
        <v>45</v>
      </c>
      <c r="I187" s="4">
        <v>22.60651629072682</v>
      </c>
      <c r="J187" s="5">
        <v>13.636363636363708</v>
      </c>
      <c r="K187" s="4">
        <v>452.13032581453638</v>
      </c>
      <c r="L187" s="5">
        <v>0.15996160921378821</v>
      </c>
      <c r="M187" t="s">
        <v>22</v>
      </c>
    </row>
    <row r="188" spans="1:13" x14ac:dyDescent="0.25">
      <c r="H188" s="9" t="s">
        <v>28</v>
      </c>
      <c r="I188" s="4">
        <v>3.7677527151211367</v>
      </c>
      <c r="J188" s="5">
        <v>2.2727272727272845</v>
      </c>
      <c r="K188" s="4">
        <v>3183.7510442773605</v>
      </c>
      <c r="L188" s="5">
        <v>1.126396331547092</v>
      </c>
      <c r="M188" t="s">
        <v>24</v>
      </c>
    </row>
    <row r="190" spans="1:13" x14ac:dyDescent="0.25">
      <c r="A190" s="14" t="s">
        <v>99</v>
      </c>
      <c r="B190" s="10">
        <v>5249.048760991207</v>
      </c>
      <c r="H190" s="14" t="s">
        <v>99</v>
      </c>
      <c r="I190" s="10">
        <v>369.23976608187132</v>
      </c>
    </row>
    <row r="191" spans="1:13" x14ac:dyDescent="0.25">
      <c r="A191" s="14" t="s">
        <v>147</v>
      </c>
      <c r="B191" s="10">
        <v>72.102318145483622</v>
      </c>
    </row>
    <row r="193" spans="1:6" x14ac:dyDescent="0.25">
      <c r="B193" s="79">
        <v>41512</v>
      </c>
    </row>
    <row r="194" spans="1:6" ht="28" x14ac:dyDescent="0.3">
      <c r="A194" s="80" t="s">
        <v>1</v>
      </c>
      <c r="B194" s="81" t="s">
        <v>115</v>
      </c>
      <c r="C194" s="81" t="s">
        <v>142</v>
      </c>
      <c r="D194" s="81" t="s">
        <v>143</v>
      </c>
      <c r="E194" s="81" t="s">
        <v>144</v>
      </c>
      <c r="F194" s="81" t="s">
        <v>16</v>
      </c>
    </row>
    <row r="195" spans="1:6" x14ac:dyDescent="0.25">
      <c r="A195" s="82" t="s">
        <v>122</v>
      </c>
      <c r="B195" s="83">
        <f t="shared" ref="B195:E210" si="5">(B168+I168)/2</f>
        <v>1.8025579536370904</v>
      </c>
      <c r="C195" s="84">
        <f t="shared" si="5"/>
        <v>1.0000000000000102</v>
      </c>
      <c r="D195" s="83">
        <f t="shared" si="5"/>
        <v>874.24060751398883</v>
      </c>
      <c r="E195" s="84">
        <f t="shared" si="5"/>
        <v>0.25856186292489264</v>
      </c>
      <c r="F195" s="82" t="s">
        <v>24</v>
      </c>
    </row>
    <row r="196" spans="1:6" x14ac:dyDescent="0.25">
      <c r="A196" s="82" t="s">
        <v>32</v>
      </c>
      <c r="B196" s="83">
        <f t="shared" ref="B196:E197" si="6">(B169+I170)/2</f>
        <v>5.5703106687582267</v>
      </c>
      <c r="C196" s="84">
        <f t="shared" si="6"/>
        <v>3.2727272727272947</v>
      </c>
      <c r="D196" s="83">
        <f t="shared" si="6"/>
        <v>332.13146775812436</v>
      </c>
      <c r="E196" s="84">
        <f t="shared" si="6"/>
        <v>0.10369681134789488</v>
      </c>
      <c r="F196" s="82" t="s">
        <v>24</v>
      </c>
    </row>
    <row r="197" spans="1:6" x14ac:dyDescent="0.25">
      <c r="A197" s="82" t="s">
        <v>26</v>
      </c>
      <c r="B197" s="83">
        <f t="shared" si="6"/>
        <v>5.4076738609112702</v>
      </c>
      <c r="C197" s="84">
        <f t="shared" si="6"/>
        <v>3.0000000000000302</v>
      </c>
      <c r="D197" s="83">
        <f t="shared" si="6"/>
        <v>135.19184652278176</v>
      </c>
      <c r="E197" s="84">
        <f t="shared" si="6"/>
        <v>3.9983793235808134E-2</v>
      </c>
      <c r="F197" s="82" t="s">
        <v>27</v>
      </c>
    </row>
    <row r="198" spans="1:6" x14ac:dyDescent="0.25">
      <c r="A198" s="82" t="s">
        <v>123</v>
      </c>
      <c r="B198" s="83">
        <f t="shared" si="5"/>
        <v>1.8025579536370904</v>
      </c>
      <c r="C198" s="84">
        <f t="shared" si="5"/>
        <v>1.0000000000000102</v>
      </c>
      <c r="D198" s="83">
        <f t="shared" si="5"/>
        <v>29201.438848920865</v>
      </c>
      <c r="E198" s="84">
        <f t="shared" si="5"/>
        <v>8.6364993389345592</v>
      </c>
      <c r="F198" s="82" t="s">
        <v>24</v>
      </c>
    </row>
    <row r="199" spans="1:6" x14ac:dyDescent="0.25">
      <c r="A199" s="82" t="s">
        <v>30</v>
      </c>
      <c r="B199" s="83">
        <f t="shared" si="5"/>
        <v>14.908374052637591</v>
      </c>
      <c r="C199" s="84">
        <f t="shared" si="5"/>
        <v>8.8181818181818734</v>
      </c>
      <c r="D199" s="83">
        <f t="shared" si="5"/>
        <v>5516.098399475909</v>
      </c>
      <c r="E199" s="84">
        <f t="shared" si="5"/>
        <v>1.8741516451541815</v>
      </c>
      <c r="F199" s="82" t="s">
        <v>24</v>
      </c>
    </row>
    <row r="200" spans="1:6" x14ac:dyDescent="0.25">
      <c r="A200" s="82" t="s">
        <v>124</v>
      </c>
      <c r="B200" s="83">
        <f t="shared" si="5"/>
        <v>1.8025579536370904</v>
      </c>
      <c r="C200" s="84">
        <f t="shared" si="5"/>
        <v>1.0000000000000102</v>
      </c>
      <c r="D200" s="83">
        <f t="shared" si="5"/>
        <v>1261.7905675459633</v>
      </c>
      <c r="E200" s="84">
        <f t="shared" si="5"/>
        <v>0.37318207020087601</v>
      </c>
      <c r="F200" s="82" t="s">
        <v>64</v>
      </c>
    </row>
    <row r="201" spans="1:6" x14ac:dyDescent="0.25">
      <c r="A201" s="82" t="s">
        <v>31</v>
      </c>
      <c r="B201" s="83">
        <f t="shared" si="5"/>
        <v>24.083800628669998</v>
      </c>
      <c r="C201" s="84">
        <f t="shared" si="5"/>
        <v>14.090909090909189</v>
      </c>
      <c r="D201" s="83">
        <f t="shared" si="5"/>
        <v>41111.196756880214</v>
      </c>
      <c r="E201" s="84">
        <f t="shared" si="5"/>
        <v>13.189292425122776</v>
      </c>
      <c r="F201" s="82" t="s">
        <v>24</v>
      </c>
    </row>
    <row r="202" spans="1:6" x14ac:dyDescent="0.25">
      <c r="A202" s="82" t="s">
        <v>29</v>
      </c>
      <c r="B202" s="83">
        <f t="shared" si="5"/>
        <v>3.686434311197659</v>
      </c>
      <c r="C202" s="84">
        <f t="shared" si="5"/>
        <v>2.1363636363636527</v>
      </c>
      <c r="D202" s="83">
        <f t="shared" si="5"/>
        <v>3063.6708678170248</v>
      </c>
      <c r="E202" s="84">
        <f t="shared" si="5"/>
        <v>1.0263718592924558</v>
      </c>
      <c r="F202" s="82" t="s">
        <v>24</v>
      </c>
    </row>
    <row r="203" spans="1:6" x14ac:dyDescent="0.25">
      <c r="A203" s="82" t="s">
        <v>98</v>
      </c>
      <c r="B203" s="83">
        <f t="shared" si="5"/>
        <v>42.028061761117421</v>
      </c>
      <c r="C203" s="84">
        <f t="shared" si="5"/>
        <v>23.954545454545659</v>
      </c>
      <c r="D203" s="83">
        <f t="shared" si="5"/>
        <v>22473.154108292314</v>
      </c>
      <c r="E203" s="84">
        <f t="shared" si="5"/>
        <v>6.7322909049076181</v>
      </c>
      <c r="F203" s="82" t="s">
        <v>43</v>
      </c>
    </row>
    <row r="204" spans="1:6" x14ac:dyDescent="0.25">
      <c r="A204" s="82" t="s">
        <v>128</v>
      </c>
      <c r="B204" s="83">
        <f t="shared" si="5"/>
        <v>1.8025579536370904</v>
      </c>
      <c r="C204" s="84">
        <f t="shared" si="5"/>
        <v>1.0000000000000102</v>
      </c>
      <c r="D204" s="83">
        <f t="shared" si="5"/>
        <v>648.92086330935251</v>
      </c>
      <c r="E204" s="84">
        <f t="shared" si="5"/>
        <v>0.19192220753187905</v>
      </c>
      <c r="F204" s="82" t="s">
        <v>24</v>
      </c>
    </row>
    <row r="205" spans="1:6" x14ac:dyDescent="0.25">
      <c r="A205" s="82" t="s">
        <v>35</v>
      </c>
      <c r="B205" s="83">
        <f t="shared" si="5"/>
        <v>1.8025579536370904</v>
      </c>
      <c r="C205" s="84">
        <f t="shared" si="5"/>
        <v>1.0000000000000102</v>
      </c>
      <c r="D205" s="83">
        <f t="shared" si="5"/>
        <v>333.47322142286174</v>
      </c>
      <c r="E205" s="84">
        <f t="shared" si="5"/>
        <v>9.8626689981660076E-2</v>
      </c>
      <c r="F205" s="82" t="s">
        <v>24</v>
      </c>
    </row>
    <row r="206" spans="1:6" x14ac:dyDescent="0.25">
      <c r="A206" s="82" t="s">
        <v>134</v>
      </c>
      <c r="B206" s="83">
        <f t="shared" si="5"/>
        <v>3.686434311197659</v>
      </c>
      <c r="C206" s="84">
        <f t="shared" si="5"/>
        <v>2.1363636363636527</v>
      </c>
      <c r="D206" s="83">
        <f t="shared" si="5"/>
        <v>1234.9554942512157</v>
      </c>
      <c r="E206" s="84">
        <f t="shared" si="5"/>
        <v>0.40187402264752242</v>
      </c>
      <c r="F206" s="82" t="s">
        <v>24</v>
      </c>
    </row>
    <row r="207" spans="1:6" x14ac:dyDescent="0.25">
      <c r="A207" s="82" t="s">
        <v>120</v>
      </c>
      <c r="B207" s="83">
        <f t="shared" si="5"/>
        <v>1.8025579536370904</v>
      </c>
      <c r="C207" s="84">
        <f t="shared" si="5"/>
        <v>1.0000000000000102</v>
      </c>
      <c r="D207" s="83">
        <f t="shared" si="5"/>
        <v>2235.171862509992</v>
      </c>
      <c r="E207" s="84">
        <f t="shared" si="5"/>
        <v>0.66106538149869454</v>
      </c>
      <c r="F207" s="82" t="s">
        <v>43</v>
      </c>
    </row>
    <row r="208" spans="1:6" x14ac:dyDescent="0.25">
      <c r="A208" s="82" t="s">
        <v>45</v>
      </c>
      <c r="B208" s="83">
        <f t="shared" si="5"/>
        <v>16.223021582733811</v>
      </c>
      <c r="C208" s="84">
        <f t="shared" si="5"/>
        <v>9.0000000000000906</v>
      </c>
      <c r="D208" s="83">
        <f t="shared" si="5"/>
        <v>324.4604316546762</v>
      </c>
      <c r="E208" s="84">
        <f t="shared" si="5"/>
        <v>9.5961103765939512E-2</v>
      </c>
      <c r="F208" s="82" t="s">
        <v>22</v>
      </c>
    </row>
    <row r="209" spans="1:12" x14ac:dyDescent="0.25">
      <c r="A209" s="82" t="s">
        <v>23</v>
      </c>
      <c r="B209" s="83">
        <f t="shared" si="5"/>
        <v>22.118605867185948</v>
      </c>
      <c r="C209" s="84">
        <f t="shared" si="5"/>
        <v>12.818181818181914</v>
      </c>
      <c r="D209" s="83">
        <f t="shared" si="5"/>
        <v>176948.8469374876</v>
      </c>
      <c r="E209" s="84">
        <f t="shared" si="5"/>
        <v>57.58194951367485</v>
      </c>
      <c r="F209" s="82" t="s">
        <v>24</v>
      </c>
    </row>
    <row r="210" spans="1:12" x14ac:dyDescent="0.25">
      <c r="A210" s="82" t="s">
        <v>25</v>
      </c>
      <c r="B210" s="83">
        <f t="shared" si="5"/>
        <v>3.7677527151211367</v>
      </c>
      <c r="C210" s="84">
        <f t="shared" si="5"/>
        <v>2.2727272727272845</v>
      </c>
      <c r="D210" s="83">
        <f t="shared" si="5"/>
        <v>188.38763575605682</v>
      </c>
      <c r="E210" s="84">
        <f t="shared" si="5"/>
        <v>6.6650670505745094E-2</v>
      </c>
      <c r="F210" s="82" t="s">
        <v>24</v>
      </c>
    </row>
    <row r="211" spans="1:12" x14ac:dyDescent="0.25">
      <c r="A211" s="82" t="s">
        <v>63</v>
      </c>
      <c r="B211" s="83">
        <f t="shared" ref="B211:E215" si="7">(B184+I184)/2</f>
        <v>1.8838763575605684</v>
      </c>
      <c r="C211" s="84">
        <f t="shared" si="7"/>
        <v>1.1363636363636422</v>
      </c>
      <c r="D211" s="83">
        <f t="shared" si="7"/>
        <v>18461.988304093571</v>
      </c>
      <c r="E211" s="84">
        <f t="shared" si="7"/>
        <v>6.5317657095630199</v>
      </c>
      <c r="F211" s="82" t="s">
        <v>64</v>
      </c>
    </row>
    <row r="212" spans="1:12" x14ac:dyDescent="0.25">
      <c r="A212" s="82" t="s">
        <v>21</v>
      </c>
      <c r="B212" s="83">
        <f t="shared" si="7"/>
        <v>3.7677527151211367</v>
      </c>
      <c r="C212" s="84">
        <f t="shared" si="7"/>
        <v>2.2727272727272845</v>
      </c>
      <c r="D212" s="83">
        <f t="shared" si="7"/>
        <v>1959.2314118629911</v>
      </c>
      <c r="E212" s="84">
        <f t="shared" si="7"/>
        <v>0.69316697325974896</v>
      </c>
      <c r="F212" s="82" t="s">
        <v>22</v>
      </c>
    </row>
    <row r="213" spans="1:12" x14ac:dyDescent="0.25">
      <c r="A213" s="82" t="s">
        <v>85</v>
      </c>
      <c r="B213" s="83">
        <f t="shared" si="7"/>
        <v>1.8838763575605684</v>
      </c>
      <c r="C213" s="84">
        <f t="shared" si="7"/>
        <v>1.1363636363636422</v>
      </c>
      <c r="D213" s="83">
        <f t="shared" si="7"/>
        <v>2260.6516290726822</v>
      </c>
      <c r="E213" s="84">
        <f t="shared" si="7"/>
        <v>0.79980804606894118</v>
      </c>
      <c r="F213" s="82" t="s">
        <v>24</v>
      </c>
    </row>
    <row r="214" spans="1:12" x14ac:dyDescent="0.25">
      <c r="A214" s="82" t="s">
        <v>45</v>
      </c>
      <c r="B214" s="83">
        <f t="shared" si="7"/>
        <v>11.30325814536341</v>
      </c>
      <c r="C214" s="84">
        <f t="shared" si="7"/>
        <v>6.8181818181818539</v>
      </c>
      <c r="D214" s="83">
        <f t="shared" si="7"/>
        <v>226.06516290726819</v>
      </c>
      <c r="E214" s="84">
        <f t="shared" si="7"/>
        <v>7.9980804606894107E-2</v>
      </c>
      <c r="F214" s="82" t="s">
        <v>22</v>
      </c>
    </row>
    <row r="215" spans="1:12" x14ac:dyDescent="0.25">
      <c r="A215" s="82" t="s">
        <v>28</v>
      </c>
      <c r="B215" s="83">
        <f t="shared" si="7"/>
        <v>1.8838763575605684</v>
      </c>
      <c r="C215" s="84">
        <f t="shared" si="7"/>
        <v>1.1363636363636422</v>
      </c>
      <c r="D215" s="83">
        <f t="shared" si="7"/>
        <v>1591.8755221386803</v>
      </c>
      <c r="E215" s="84">
        <f t="shared" si="7"/>
        <v>0.56319816577354598</v>
      </c>
      <c r="F215" s="82" t="s">
        <v>24</v>
      </c>
    </row>
    <row r="216" spans="1:12" x14ac:dyDescent="0.25">
      <c r="A216" s="96" t="s">
        <v>145</v>
      </c>
      <c r="B216" s="83">
        <f>SUM(B195:B215)</f>
        <v>173.01845741451953</v>
      </c>
      <c r="C216" s="83">
        <f t="shared" ref="C216:E216" si="8">SUM(C195:C215)</f>
        <v>100.00000000000075</v>
      </c>
      <c r="D216" s="83">
        <f t="shared" si="8"/>
        <v>310382.94194719417</v>
      </c>
      <c r="E216" s="83">
        <f t="shared" si="8"/>
        <v>99.999999999999503</v>
      </c>
      <c r="F216" s="82"/>
    </row>
    <row r="217" spans="1:12" ht="13" x14ac:dyDescent="0.3">
      <c r="A217" s="97" t="s">
        <v>150</v>
      </c>
    </row>
    <row r="220" spans="1:12" ht="13" x14ac:dyDescent="0.3">
      <c r="A220" s="6" t="s">
        <v>11</v>
      </c>
      <c r="B220" s="10">
        <v>18355.917874395909</v>
      </c>
      <c r="H220" s="6" t="s">
        <v>11</v>
      </c>
      <c r="I220" s="10">
        <v>16957.781124498095</v>
      </c>
    </row>
    <row r="221" spans="1:12" ht="15" x14ac:dyDescent="0.3">
      <c r="A221" s="6" t="s">
        <v>14</v>
      </c>
      <c r="B221" s="10">
        <v>3339303.6775362357</v>
      </c>
      <c r="H221" s="6" t="s">
        <v>14</v>
      </c>
      <c r="I221" s="10">
        <v>3821432.5803212873</v>
      </c>
    </row>
    <row r="222" spans="1:12" ht="13" x14ac:dyDescent="0.3">
      <c r="A222" s="6" t="s">
        <v>10</v>
      </c>
      <c r="B222" s="11">
        <v>58.541191101074219</v>
      </c>
      <c r="H222" s="6" t="s">
        <v>10</v>
      </c>
      <c r="I222" s="11">
        <v>59.513954162597656</v>
      </c>
    </row>
    <row r="224" spans="1:12" ht="13" x14ac:dyDescent="0.3">
      <c r="B224" s="6" t="s">
        <v>2</v>
      </c>
      <c r="C224" s="6" t="s">
        <v>2</v>
      </c>
      <c r="D224" s="6" t="s">
        <v>4</v>
      </c>
      <c r="E224" s="6" t="s">
        <v>4</v>
      </c>
      <c r="I224" s="6" t="s">
        <v>2</v>
      </c>
      <c r="J224" s="6" t="s">
        <v>2</v>
      </c>
      <c r="K224" s="6" t="s">
        <v>4</v>
      </c>
      <c r="L224" s="6" t="s">
        <v>4</v>
      </c>
    </row>
    <row r="225" spans="1:13" ht="15" x14ac:dyDescent="0.3">
      <c r="A225" s="2" t="s">
        <v>1</v>
      </c>
      <c r="B225" s="6" t="s">
        <v>5</v>
      </c>
      <c r="C225" s="6" t="s">
        <v>3</v>
      </c>
      <c r="D225" s="6" t="s">
        <v>8</v>
      </c>
      <c r="E225" s="6" t="s">
        <v>3</v>
      </c>
      <c r="F225" s="12" t="s">
        <v>16</v>
      </c>
      <c r="H225" s="2" t="s">
        <v>1</v>
      </c>
      <c r="I225" s="6" t="s">
        <v>5</v>
      </c>
      <c r="J225" s="6" t="s">
        <v>3</v>
      </c>
      <c r="K225" s="6" t="s">
        <v>8</v>
      </c>
      <c r="L225" s="6" t="s">
        <v>3</v>
      </c>
      <c r="M225" s="12" t="s">
        <v>16</v>
      </c>
    </row>
    <row r="226" spans="1:13" x14ac:dyDescent="0.25">
      <c r="A226" s="1" t="s">
        <v>0</v>
      </c>
      <c r="B226" s="1" t="s">
        <v>0</v>
      </c>
      <c r="C226" s="1" t="s">
        <v>0</v>
      </c>
      <c r="D226" s="1" t="s">
        <v>0</v>
      </c>
      <c r="E226" s="1" t="s">
        <v>0</v>
      </c>
      <c r="F226" s="1" t="s">
        <v>0</v>
      </c>
      <c r="H226" s="1" t="s">
        <v>0</v>
      </c>
      <c r="I226" s="1" t="s">
        <v>0</v>
      </c>
      <c r="J226" s="1" t="s">
        <v>0</v>
      </c>
      <c r="K226" s="1" t="s">
        <v>0</v>
      </c>
      <c r="L226" s="1" t="s">
        <v>0</v>
      </c>
      <c r="M226" s="1" t="s">
        <v>0</v>
      </c>
    </row>
    <row r="227" spans="1:13" x14ac:dyDescent="0.25">
      <c r="A227" s="9" t="s">
        <v>49</v>
      </c>
      <c r="B227" s="4">
        <v>54.468599033816417</v>
      </c>
      <c r="C227" s="5">
        <v>0.29673590504451397</v>
      </c>
      <c r="D227" s="4">
        <v>9041.7874396135248</v>
      </c>
      <c r="E227" s="5">
        <v>0.27076864857899435</v>
      </c>
      <c r="F227" t="s">
        <v>24</v>
      </c>
    </row>
    <row r="228" spans="1:13" x14ac:dyDescent="0.25">
      <c r="A228" s="9" t="s">
        <v>40</v>
      </c>
      <c r="B228" s="4">
        <v>27.234299516908209</v>
      </c>
      <c r="C228" s="5">
        <v>0.14836795252225699</v>
      </c>
      <c r="D228" s="4">
        <v>5991.5458937198055</v>
      </c>
      <c r="E228" s="5">
        <v>0.17942500809451431</v>
      </c>
      <c r="F228" t="s">
        <v>24</v>
      </c>
    </row>
    <row r="229" spans="1:13" x14ac:dyDescent="0.25">
      <c r="A229" s="9" t="s">
        <v>21</v>
      </c>
      <c r="B229" s="4">
        <v>1116.6062801932367</v>
      </c>
      <c r="C229" s="5">
        <v>6.0830860534125373</v>
      </c>
      <c r="D229" s="4">
        <v>580635.26570048311</v>
      </c>
      <c r="E229" s="5">
        <v>17.387914420795667</v>
      </c>
      <c r="F229" t="s">
        <v>22</v>
      </c>
      <c r="H229" s="9" t="s">
        <v>21</v>
      </c>
      <c r="I229" s="4">
        <v>1154.668674698795</v>
      </c>
      <c r="J229" s="5">
        <v>6.8090787716955523</v>
      </c>
      <c r="K229" s="4">
        <v>600427.71084337344</v>
      </c>
      <c r="L229" s="5">
        <v>15.712110529839373</v>
      </c>
      <c r="M229" t="s">
        <v>22</v>
      </c>
    </row>
    <row r="230" spans="1:13" x14ac:dyDescent="0.25">
      <c r="A230" s="9" t="s">
        <v>124</v>
      </c>
      <c r="B230" s="4">
        <v>27.234299516908209</v>
      </c>
      <c r="C230" s="5">
        <v>0.14836795252225699</v>
      </c>
      <c r="D230" s="4">
        <v>19064.009661835746</v>
      </c>
      <c r="E230" s="5">
        <v>0.57089775302800017</v>
      </c>
      <c r="F230" t="s">
        <v>64</v>
      </c>
      <c r="H230" s="9" t="s">
        <v>124</v>
      </c>
      <c r="I230" s="4">
        <v>22.64056224899598</v>
      </c>
      <c r="J230" s="5">
        <v>0.13351134846461865</v>
      </c>
      <c r="K230" s="4">
        <v>15848.393574297186</v>
      </c>
      <c r="L230" s="5">
        <v>0.41472388276348271</v>
      </c>
      <c r="M230" t="s">
        <v>64</v>
      </c>
    </row>
    <row r="231" spans="1:13" x14ac:dyDescent="0.25">
      <c r="A231" s="9" t="s">
        <v>59</v>
      </c>
      <c r="B231" s="4">
        <v>27.234299516908209</v>
      </c>
      <c r="C231" s="5">
        <v>0.14836795252225699</v>
      </c>
      <c r="D231" s="4">
        <v>4902.173913043478</v>
      </c>
      <c r="E231" s="5">
        <v>0.14680227935005719</v>
      </c>
      <c r="F231" t="s">
        <v>24</v>
      </c>
    </row>
    <row r="232" spans="1:13" x14ac:dyDescent="0.25">
      <c r="A232" s="9" t="s">
        <v>31</v>
      </c>
      <c r="B232" s="4">
        <v>81.70289855072464</v>
      </c>
      <c r="C232" s="5">
        <v>0.44510385756677107</v>
      </c>
      <c r="D232" s="4">
        <v>129932.11956521741</v>
      </c>
      <c r="E232" s="5">
        <v>3.8909944141732669</v>
      </c>
      <c r="F232" t="s">
        <v>24</v>
      </c>
      <c r="H232" s="9" t="s">
        <v>31</v>
      </c>
      <c r="I232" s="4">
        <v>113.20281124497991</v>
      </c>
      <c r="J232" s="5">
        <v>0.66755674232309337</v>
      </c>
      <c r="K232" s="4">
        <v>400058.73493975902</v>
      </c>
      <c r="L232" s="5">
        <v>10.468815726329627</v>
      </c>
      <c r="M232" t="s">
        <v>24</v>
      </c>
    </row>
    <row r="233" spans="1:13" x14ac:dyDescent="0.25">
      <c r="A233" s="9" t="s">
        <v>29</v>
      </c>
      <c r="B233" s="4">
        <v>27.234299516908209</v>
      </c>
      <c r="C233" s="5">
        <v>0.14836795252225699</v>
      </c>
      <c r="D233" s="4">
        <v>14978.864734299515</v>
      </c>
      <c r="E233" s="5">
        <v>0.4485625202362859</v>
      </c>
      <c r="F233" t="s">
        <v>24</v>
      </c>
    </row>
    <row r="234" spans="1:13" x14ac:dyDescent="0.25">
      <c r="A234" s="9" t="s">
        <v>92</v>
      </c>
      <c r="B234" s="4">
        <v>27.234299516908209</v>
      </c>
      <c r="C234" s="5">
        <v>0.14836795252225699</v>
      </c>
      <c r="D234" s="4">
        <v>20425.724637681156</v>
      </c>
      <c r="E234" s="5">
        <v>0.61167616395857161</v>
      </c>
      <c r="F234" t="s">
        <v>24</v>
      </c>
    </row>
    <row r="235" spans="1:13" x14ac:dyDescent="0.25">
      <c r="A235" s="9" t="s">
        <v>98</v>
      </c>
      <c r="B235" s="4">
        <v>16694.625603864733</v>
      </c>
      <c r="C235" s="5">
        <v>90.949554896143553</v>
      </c>
      <c r="D235" s="4">
        <v>1869798.0676328503</v>
      </c>
      <c r="E235" s="5">
        <v>55.993651616986263</v>
      </c>
      <c r="F235" t="s">
        <v>43</v>
      </c>
      <c r="H235" s="9" t="s">
        <v>98</v>
      </c>
      <c r="I235" s="4">
        <v>15372.941767068272</v>
      </c>
      <c r="J235" s="5">
        <v>90.654205607476086</v>
      </c>
      <c r="K235" s="4">
        <v>2213703.6144578313</v>
      </c>
      <c r="L235" s="5">
        <v>57.928631944403264</v>
      </c>
      <c r="M235" t="s">
        <v>43</v>
      </c>
    </row>
    <row r="236" spans="1:13" x14ac:dyDescent="0.25">
      <c r="A236" s="9" t="s">
        <v>129</v>
      </c>
      <c r="B236" s="4">
        <v>27.234299516908209</v>
      </c>
      <c r="C236" s="5">
        <v>0.14836795252225699</v>
      </c>
      <c r="D236" s="4">
        <v>13072.46376811594</v>
      </c>
      <c r="E236" s="5">
        <v>0.39147274493348583</v>
      </c>
      <c r="F236" t="s">
        <v>24</v>
      </c>
    </row>
    <row r="237" spans="1:13" x14ac:dyDescent="0.25">
      <c r="A237" s="9" t="s">
        <v>48</v>
      </c>
      <c r="B237" s="4">
        <v>27.234299516908209</v>
      </c>
      <c r="C237" s="5">
        <v>0.14836795252225699</v>
      </c>
      <c r="D237" s="4">
        <v>2587.2584541062797</v>
      </c>
      <c r="E237" s="5">
        <v>7.7478980768085737E-2</v>
      </c>
      <c r="F237" t="s">
        <v>24</v>
      </c>
    </row>
    <row r="238" spans="1:13" x14ac:dyDescent="0.25">
      <c r="A238" s="9" t="s">
        <v>132</v>
      </c>
      <c r="B238" s="4">
        <v>27.234299516908209</v>
      </c>
      <c r="C238" s="5">
        <v>0.14836795252225699</v>
      </c>
      <c r="D238" s="4">
        <v>2723.4299516908209</v>
      </c>
      <c r="E238" s="5">
        <v>8.1556821861142881E-2</v>
      </c>
      <c r="F238" t="s">
        <v>24</v>
      </c>
    </row>
    <row r="239" spans="1:13" x14ac:dyDescent="0.25">
      <c r="A239" s="9" t="s">
        <v>135</v>
      </c>
      <c r="B239" s="4">
        <v>27.234299516908209</v>
      </c>
      <c r="C239" s="5">
        <v>0.14836795252225699</v>
      </c>
      <c r="D239" s="4">
        <v>3268.115942028985</v>
      </c>
      <c r="E239" s="5">
        <v>9.7868186233371457E-2</v>
      </c>
      <c r="F239" t="s">
        <v>24</v>
      </c>
    </row>
    <row r="240" spans="1:13" x14ac:dyDescent="0.25">
      <c r="A240" s="9" t="s">
        <v>139</v>
      </c>
      <c r="B240" s="4">
        <v>27.234299516908209</v>
      </c>
      <c r="C240" s="5">
        <v>0.14836795252225699</v>
      </c>
      <c r="D240" s="4">
        <v>8170.2898550724622</v>
      </c>
      <c r="E240" s="5">
        <v>0.24467046558342861</v>
      </c>
      <c r="F240" t="s">
        <v>27</v>
      </c>
    </row>
    <row r="241" spans="1:13" x14ac:dyDescent="0.25">
      <c r="A241" s="9" t="s">
        <v>45</v>
      </c>
      <c r="B241" s="4">
        <v>54.468599033816417</v>
      </c>
      <c r="C241" s="5">
        <v>0.29673590504451397</v>
      </c>
      <c r="D241" s="4">
        <v>1089.3719806763283</v>
      </c>
      <c r="E241" s="5">
        <v>3.2622728744457152E-2</v>
      </c>
      <c r="F241" t="s">
        <v>22</v>
      </c>
      <c r="H241" s="9" t="s">
        <v>45</v>
      </c>
      <c r="I241" s="4">
        <v>90.562248995983921</v>
      </c>
      <c r="J241" s="5">
        <v>0.5340453938584746</v>
      </c>
      <c r="K241" s="4">
        <v>1811.2449799196784</v>
      </c>
      <c r="L241" s="5">
        <v>4.7397015172969445E-2</v>
      </c>
      <c r="M241" t="s">
        <v>22</v>
      </c>
    </row>
    <row r="242" spans="1:13" x14ac:dyDescent="0.25">
      <c r="A242" s="9" t="s">
        <v>23</v>
      </c>
      <c r="B242" s="4">
        <v>81.70289855072464</v>
      </c>
      <c r="C242" s="5">
        <v>0.44510385756677107</v>
      </c>
      <c r="D242" s="4">
        <v>653623.18840579712</v>
      </c>
      <c r="E242" s="5">
        <v>19.573637246674295</v>
      </c>
      <c r="F242" t="s">
        <v>24</v>
      </c>
      <c r="H242" s="9" t="s">
        <v>23</v>
      </c>
      <c r="I242" s="4">
        <v>67.921686746987945</v>
      </c>
      <c r="J242" s="5">
        <v>0.40053404539385601</v>
      </c>
      <c r="K242" s="4">
        <v>543373.49397590361</v>
      </c>
      <c r="L242" s="5">
        <v>14.219104551890837</v>
      </c>
      <c r="M242" t="s">
        <v>24</v>
      </c>
    </row>
    <row r="243" spans="1:13" x14ac:dyDescent="0.25">
      <c r="A243" s="14"/>
      <c r="B243" s="10"/>
      <c r="C243" s="5"/>
      <c r="D243" s="4"/>
      <c r="E243" s="5"/>
      <c r="H243" s="9" t="s">
        <v>32</v>
      </c>
      <c r="I243" s="4">
        <v>45.281124497991961</v>
      </c>
      <c r="J243" s="5">
        <v>0.2670226969292373</v>
      </c>
      <c r="K243" s="4">
        <v>5977.1084337349384</v>
      </c>
      <c r="L243" s="5">
        <v>0.15641015007079917</v>
      </c>
      <c r="M243" t="s">
        <v>24</v>
      </c>
    </row>
    <row r="244" spans="1:13" x14ac:dyDescent="0.25">
      <c r="C244" s="5"/>
      <c r="D244" s="4"/>
      <c r="E244" s="5"/>
      <c r="H244" s="9" t="s">
        <v>81</v>
      </c>
      <c r="I244" s="4">
        <v>22.64056224899598</v>
      </c>
      <c r="J244" s="5">
        <v>0.13351134846461865</v>
      </c>
      <c r="K244" s="4">
        <v>6339.3574297188743</v>
      </c>
      <c r="L244" s="5">
        <v>0.16588955310539308</v>
      </c>
      <c r="M244" t="s">
        <v>24</v>
      </c>
    </row>
    <row r="245" spans="1:13" x14ac:dyDescent="0.25">
      <c r="H245" s="9" t="s">
        <v>39</v>
      </c>
      <c r="I245" s="4">
        <v>22.64056224899598</v>
      </c>
      <c r="J245" s="5">
        <v>0.13351134846461865</v>
      </c>
      <c r="K245" s="4">
        <v>10414.658634538151</v>
      </c>
      <c r="L245" s="5">
        <v>0.27253283724457433</v>
      </c>
      <c r="M245" t="s">
        <v>24</v>
      </c>
    </row>
    <row r="246" spans="1:13" x14ac:dyDescent="0.25">
      <c r="H246" s="9" t="s">
        <v>28</v>
      </c>
      <c r="I246" s="4">
        <v>22.64056224899598</v>
      </c>
      <c r="J246" s="5">
        <v>0.13351134846461865</v>
      </c>
      <c r="K246" s="4">
        <v>19131.275100401603</v>
      </c>
      <c r="L246" s="5">
        <v>0.50063097276448976</v>
      </c>
      <c r="M246" t="s">
        <v>24</v>
      </c>
    </row>
    <row r="247" spans="1:13" x14ac:dyDescent="0.25">
      <c r="H247" s="9" t="s">
        <v>102</v>
      </c>
      <c r="I247" s="4">
        <v>22.64056224899598</v>
      </c>
      <c r="J247" s="5">
        <v>0.13351134846461865</v>
      </c>
      <c r="K247" s="4">
        <v>4346.9879518072285</v>
      </c>
      <c r="L247" s="5">
        <v>0.11375283641512667</v>
      </c>
      <c r="M247" t="s">
        <v>24</v>
      </c>
    </row>
    <row r="248" spans="1:13" x14ac:dyDescent="0.25">
      <c r="A248" s="22" t="s">
        <v>99</v>
      </c>
      <c r="B248" s="10">
        <v>233724.75845410628</v>
      </c>
      <c r="H248" s="14" t="s">
        <v>99</v>
      </c>
      <c r="I248" s="10">
        <v>276712.95180722891</v>
      </c>
    </row>
    <row r="250" spans="1:13" x14ac:dyDescent="0.25">
      <c r="B250" s="79">
        <v>41526</v>
      </c>
    </row>
    <row r="251" spans="1:13" ht="28" x14ac:dyDescent="0.3">
      <c r="A251" s="80" t="s">
        <v>1</v>
      </c>
      <c r="B251" s="98" t="s">
        <v>115</v>
      </c>
      <c r="C251" s="81" t="s">
        <v>142</v>
      </c>
      <c r="D251" s="81" t="s">
        <v>143</v>
      </c>
      <c r="E251" s="81" t="s">
        <v>144</v>
      </c>
      <c r="F251" s="81" t="s">
        <v>16</v>
      </c>
    </row>
    <row r="252" spans="1:13" x14ac:dyDescent="0.25">
      <c r="A252" s="82" t="s">
        <v>49</v>
      </c>
      <c r="B252" s="83">
        <f t="shared" ref="B252:E267" si="9">(B227+I227)/2</f>
        <v>27.234299516908209</v>
      </c>
      <c r="C252" s="84">
        <f t="shared" si="9"/>
        <v>0.14836795252225699</v>
      </c>
      <c r="D252" s="83">
        <f t="shared" si="9"/>
        <v>4520.8937198067624</v>
      </c>
      <c r="E252" s="84">
        <f t="shared" si="9"/>
        <v>0.13538432428949718</v>
      </c>
      <c r="F252" s="82" t="s">
        <v>24</v>
      </c>
    </row>
    <row r="253" spans="1:13" x14ac:dyDescent="0.25">
      <c r="A253" s="82" t="s">
        <v>40</v>
      </c>
      <c r="B253" s="83">
        <f t="shared" si="9"/>
        <v>13.617149758454104</v>
      </c>
      <c r="C253" s="84">
        <f t="shared" si="9"/>
        <v>7.4183976261128493E-2</v>
      </c>
      <c r="D253" s="83">
        <f t="shared" si="9"/>
        <v>2995.7729468599027</v>
      </c>
      <c r="E253" s="84">
        <f t="shared" si="9"/>
        <v>8.9712504047257155E-2</v>
      </c>
      <c r="F253" s="82" t="s">
        <v>24</v>
      </c>
    </row>
    <row r="254" spans="1:13" x14ac:dyDescent="0.25">
      <c r="A254" s="82" t="s">
        <v>21</v>
      </c>
      <c r="B254" s="83">
        <f t="shared" si="9"/>
        <v>1135.637477446016</v>
      </c>
      <c r="C254" s="84">
        <f t="shared" si="9"/>
        <v>6.4460824125540448</v>
      </c>
      <c r="D254" s="83">
        <f t="shared" si="9"/>
        <v>590531.48827192828</v>
      </c>
      <c r="E254" s="84">
        <f t="shared" si="9"/>
        <v>16.550012475317519</v>
      </c>
      <c r="F254" s="82" t="s">
        <v>22</v>
      </c>
    </row>
    <row r="255" spans="1:13" x14ac:dyDescent="0.25">
      <c r="A255" s="82" t="s">
        <v>124</v>
      </c>
      <c r="B255" s="83">
        <f t="shared" si="9"/>
        <v>24.937430882952093</v>
      </c>
      <c r="C255" s="84">
        <f t="shared" si="9"/>
        <v>0.14093965049343782</v>
      </c>
      <c r="D255" s="83">
        <f t="shared" si="9"/>
        <v>17456.201618066465</v>
      </c>
      <c r="E255" s="84">
        <f t="shared" si="9"/>
        <v>0.49281081789574144</v>
      </c>
      <c r="F255" s="82" t="s">
        <v>64</v>
      </c>
    </row>
    <row r="256" spans="1:13" x14ac:dyDescent="0.25">
      <c r="A256" s="82" t="s">
        <v>59</v>
      </c>
      <c r="B256" s="83">
        <f t="shared" si="9"/>
        <v>13.617149758454104</v>
      </c>
      <c r="C256" s="84">
        <f t="shared" si="9"/>
        <v>7.4183976261128493E-2</v>
      </c>
      <c r="D256" s="83">
        <f t="shared" si="9"/>
        <v>2451.086956521739</v>
      </c>
      <c r="E256" s="84">
        <f t="shared" si="9"/>
        <v>7.3401139675028593E-2</v>
      </c>
      <c r="F256" s="82" t="s">
        <v>24</v>
      </c>
    </row>
    <row r="257" spans="1:6" x14ac:dyDescent="0.25">
      <c r="A257" s="82" t="s">
        <v>31</v>
      </c>
      <c r="B257" s="83">
        <f t="shared" si="9"/>
        <v>97.452854897852276</v>
      </c>
      <c r="C257" s="84">
        <f t="shared" si="9"/>
        <v>0.55633029994493222</v>
      </c>
      <c r="D257" s="83">
        <f t="shared" si="9"/>
        <v>264995.42725248821</v>
      </c>
      <c r="E257" s="84">
        <f t="shared" si="9"/>
        <v>7.1799050702514471</v>
      </c>
      <c r="F257" s="82" t="s">
        <v>24</v>
      </c>
    </row>
    <row r="258" spans="1:6" x14ac:dyDescent="0.25">
      <c r="A258" s="82" t="s">
        <v>29</v>
      </c>
      <c r="B258" s="83">
        <f t="shared" si="9"/>
        <v>13.617149758454104</v>
      </c>
      <c r="C258" s="84">
        <f t="shared" si="9"/>
        <v>7.4183976261128493E-2</v>
      </c>
      <c r="D258" s="83">
        <f t="shared" si="9"/>
        <v>7489.4323671497577</v>
      </c>
      <c r="E258" s="84">
        <f t="shared" si="9"/>
        <v>0.22428126011814295</v>
      </c>
      <c r="F258" s="82" t="s">
        <v>24</v>
      </c>
    </row>
    <row r="259" spans="1:6" x14ac:dyDescent="0.25">
      <c r="A259" s="82" t="s">
        <v>92</v>
      </c>
      <c r="B259" s="83">
        <f t="shared" si="9"/>
        <v>13.617149758454104</v>
      </c>
      <c r="C259" s="84">
        <f t="shared" si="9"/>
        <v>7.4183976261128493E-2</v>
      </c>
      <c r="D259" s="83">
        <f t="shared" si="9"/>
        <v>10212.862318840578</v>
      </c>
      <c r="E259" s="84">
        <f t="shared" si="9"/>
        <v>0.3058380819792858</v>
      </c>
      <c r="F259" s="82" t="s">
        <v>24</v>
      </c>
    </row>
    <row r="260" spans="1:6" x14ac:dyDescent="0.25">
      <c r="A260" s="82" t="s">
        <v>98</v>
      </c>
      <c r="B260" s="83">
        <f t="shared" si="9"/>
        <v>16033.783685466504</v>
      </c>
      <c r="C260" s="84">
        <f t="shared" si="9"/>
        <v>90.80188025180982</v>
      </c>
      <c r="D260" s="83">
        <f t="shared" si="9"/>
        <v>2041750.8410453408</v>
      </c>
      <c r="E260" s="84">
        <f t="shared" si="9"/>
        <v>56.96114178069476</v>
      </c>
      <c r="F260" s="82" t="s">
        <v>43</v>
      </c>
    </row>
    <row r="261" spans="1:6" x14ac:dyDescent="0.25">
      <c r="A261" s="82" t="s">
        <v>129</v>
      </c>
      <c r="B261" s="83">
        <f t="shared" si="9"/>
        <v>13.617149758454104</v>
      </c>
      <c r="C261" s="84">
        <f t="shared" si="9"/>
        <v>7.4183976261128493E-2</v>
      </c>
      <c r="D261" s="83">
        <f t="shared" si="9"/>
        <v>6536.2318840579701</v>
      </c>
      <c r="E261" s="84">
        <f t="shared" si="9"/>
        <v>0.19573637246674291</v>
      </c>
      <c r="F261" s="82" t="s">
        <v>24</v>
      </c>
    </row>
    <row r="262" spans="1:6" x14ac:dyDescent="0.25">
      <c r="A262" s="82" t="s">
        <v>48</v>
      </c>
      <c r="B262" s="83">
        <f t="shared" si="9"/>
        <v>13.617149758454104</v>
      </c>
      <c r="C262" s="84">
        <f t="shared" si="9"/>
        <v>7.4183976261128493E-2</v>
      </c>
      <c r="D262" s="83">
        <f t="shared" si="9"/>
        <v>1293.6292270531399</v>
      </c>
      <c r="E262" s="84">
        <f t="shared" si="9"/>
        <v>3.8739490384042868E-2</v>
      </c>
      <c r="F262" s="82" t="s">
        <v>24</v>
      </c>
    </row>
    <row r="263" spans="1:6" x14ac:dyDescent="0.25">
      <c r="A263" s="82" t="s">
        <v>132</v>
      </c>
      <c r="B263" s="83">
        <f t="shared" si="9"/>
        <v>13.617149758454104</v>
      </c>
      <c r="C263" s="84">
        <f t="shared" si="9"/>
        <v>7.4183976261128493E-2</v>
      </c>
      <c r="D263" s="83">
        <f t="shared" si="9"/>
        <v>1361.7149758454104</v>
      </c>
      <c r="E263" s="84">
        <f t="shared" si="9"/>
        <v>4.077841093057144E-2</v>
      </c>
      <c r="F263" s="82" t="s">
        <v>24</v>
      </c>
    </row>
    <row r="264" spans="1:6" x14ac:dyDescent="0.25">
      <c r="A264" s="82" t="s">
        <v>135</v>
      </c>
      <c r="B264" s="83">
        <f t="shared" si="9"/>
        <v>13.617149758454104</v>
      </c>
      <c r="C264" s="84">
        <f t="shared" si="9"/>
        <v>7.4183976261128493E-2</v>
      </c>
      <c r="D264" s="83">
        <f t="shared" si="9"/>
        <v>1634.0579710144925</v>
      </c>
      <c r="E264" s="84">
        <f t="shared" si="9"/>
        <v>4.8934093116685728E-2</v>
      </c>
      <c r="F264" s="82" t="s">
        <v>24</v>
      </c>
    </row>
    <row r="265" spans="1:6" x14ac:dyDescent="0.25">
      <c r="A265" s="82" t="s">
        <v>139</v>
      </c>
      <c r="B265" s="83">
        <f t="shared" si="9"/>
        <v>13.617149758454104</v>
      </c>
      <c r="C265" s="84">
        <f t="shared" si="9"/>
        <v>7.4183976261128493E-2</v>
      </c>
      <c r="D265" s="83">
        <f t="shared" si="9"/>
        <v>4085.1449275362311</v>
      </c>
      <c r="E265" s="84">
        <f t="shared" si="9"/>
        <v>0.12233523279171431</v>
      </c>
      <c r="F265" s="82" t="s">
        <v>27</v>
      </c>
    </row>
    <row r="266" spans="1:6" x14ac:dyDescent="0.25">
      <c r="A266" s="82" t="s">
        <v>45</v>
      </c>
      <c r="B266" s="83">
        <f t="shared" si="9"/>
        <v>72.515424014900162</v>
      </c>
      <c r="C266" s="84">
        <f t="shared" si="9"/>
        <v>0.41539064945149429</v>
      </c>
      <c r="D266" s="83">
        <f t="shared" si="9"/>
        <v>1450.3084802980034</v>
      </c>
      <c r="E266" s="84">
        <f t="shared" si="9"/>
        <v>4.0009871958713299E-2</v>
      </c>
      <c r="F266" s="82" t="s">
        <v>22</v>
      </c>
    </row>
    <row r="267" spans="1:6" x14ac:dyDescent="0.25">
      <c r="A267" s="82" t="s">
        <v>23</v>
      </c>
      <c r="B267" s="83">
        <f t="shared" si="9"/>
        <v>74.8122926488563</v>
      </c>
      <c r="C267" s="84">
        <f t="shared" si="9"/>
        <v>0.42281895148031357</v>
      </c>
      <c r="D267" s="83">
        <f t="shared" si="9"/>
        <v>598498.34119085036</v>
      </c>
      <c r="E267" s="84">
        <f t="shared" si="9"/>
        <v>16.896370899282566</v>
      </c>
      <c r="F267" s="82" t="s">
        <v>24</v>
      </c>
    </row>
    <row r="268" spans="1:6" x14ac:dyDescent="0.25">
      <c r="A268" s="82" t="s">
        <v>32</v>
      </c>
      <c r="B268" s="83">
        <f t="shared" ref="B268:E272" si="10">(B243+I243)/2</f>
        <v>22.64056224899598</v>
      </c>
      <c r="C268" s="84">
        <f t="shared" si="10"/>
        <v>0.13351134846461865</v>
      </c>
      <c r="D268" s="83">
        <f t="shared" si="10"/>
        <v>2988.5542168674692</v>
      </c>
      <c r="E268" s="84">
        <f t="shared" si="10"/>
        <v>7.8205075035399585E-2</v>
      </c>
      <c r="F268" s="82" t="s">
        <v>24</v>
      </c>
    </row>
    <row r="269" spans="1:6" x14ac:dyDescent="0.25">
      <c r="A269" s="82" t="s">
        <v>81</v>
      </c>
      <c r="B269" s="83">
        <f t="shared" si="10"/>
        <v>11.32028112449799</v>
      </c>
      <c r="C269" s="84">
        <f t="shared" si="10"/>
        <v>6.6755674232309326E-2</v>
      </c>
      <c r="D269" s="83">
        <f t="shared" si="10"/>
        <v>3169.6787148594372</v>
      </c>
      <c r="E269" s="84">
        <f t="shared" si="10"/>
        <v>8.2944776552696539E-2</v>
      </c>
      <c r="F269" s="82" t="s">
        <v>24</v>
      </c>
    </row>
    <row r="270" spans="1:6" x14ac:dyDescent="0.25">
      <c r="A270" s="82" t="s">
        <v>39</v>
      </c>
      <c r="B270" s="83">
        <f t="shared" si="10"/>
        <v>11.32028112449799</v>
      </c>
      <c r="C270" s="84">
        <f t="shared" si="10"/>
        <v>6.6755674232309326E-2</v>
      </c>
      <c r="D270" s="83">
        <f t="shared" si="10"/>
        <v>5207.3293172690755</v>
      </c>
      <c r="E270" s="84">
        <f t="shared" si="10"/>
        <v>0.13626641862228717</v>
      </c>
      <c r="F270" s="82" t="s">
        <v>24</v>
      </c>
    </row>
    <row r="271" spans="1:6" x14ac:dyDescent="0.25">
      <c r="A271" s="82" t="s">
        <v>28</v>
      </c>
      <c r="B271" s="83">
        <f t="shared" si="10"/>
        <v>11.32028112449799</v>
      </c>
      <c r="C271" s="84">
        <f t="shared" si="10"/>
        <v>6.6755674232309326E-2</v>
      </c>
      <c r="D271" s="83">
        <f t="shared" si="10"/>
        <v>9565.6375502008013</v>
      </c>
      <c r="E271" s="84">
        <f t="shared" si="10"/>
        <v>0.25031548638224488</v>
      </c>
      <c r="F271" s="82" t="s">
        <v>24</v>
      </c>
    </row>
    <row r="272" spans="1:6" x14ac:dyDescent="0.25">
      <c r="A272" s="82" t="s">
        <v>102</v>
      </c>
      <c r="B272" s="83">
        <f t="shared" si="10"/>
        <v>11.32028112449799</v>
      </c>
      <c r="C272" s="84">
        <f t="shared" si="10"/>
        <v>6.6755674232309326E-2</v>
      </c>
      <c r="D272" s="83">
        <f t="shared" si="10"/>
        <v>2173.4939759036142</v>
      </c>
      <c r="E272" s="84">
        <f t="shared" si="10"/>
        <v>5.6876418207563333E-2</v>
      </c>
      <c r="F272" s="82" t="s">
        <v>24</v>
      </c>
    </row>
    <row r="273" spans="1:13" x14ac:dyDescent="0.25">
      <c r="A273" s="99" t="s">
        <v>145</v>
      </c>
      <c r="B273" s="100">
        <f>SUM(B252:B272)</f>
        <v>17656.849499447071</v>
      </c>
      <c r="C273" s="87">
        <f t="shared" ref="C273:E273" si="11">SUM(C252:C272)</f>
        <v>100.0000000000003</v>
      </c>
      <c r="D273" s="87">
        <f t="shared" si="11"/>
        <v>3580368.1289287582</v>
      </c>
      <c r="E273" s="87">
        <f t="shared" si="11"/>
        <v>99.999999999999901</v>
      </c>
      <c r="F273" s="82"/>
    </row>
    <row r="274" spans="1:13" ht="13" x14ac:dyDescent="0.3">
      <c r="A274" s="97" t="s">
        <v>151</v>
      </c>
    </row>
    <row r="277" spans="1:13" ht="13" x14ac:dyDescent="0.3">
      <c r="A277" s="6" t="s">
        <v>11</v>
      </c>
      <c r="B277" s="10">
        <v>468.34615384615228</v>
      </c>
      <c r="H277" s="6" t="s">
        <v>11</v>
      </c>
      <c r="I277" s="10">
        <v>453.38624338624146</v>
      </c>
    </row>
    <row r="278" spans="1:13" ht="15" x14ac:dyDescent="0.3">
      <c r="A278" s="6" t="s">
        <v>14</v>
      </c>
      <c r="B278" s="10">
        <v>963859.27564102563</v>
      </c>
      <c r="H278" s="6" t="s">
        <v>14</v>
      </c>
      <c r="I278" s="10">
        <v>1308736.3783068843</v>
      </c>
    </row>
    <row r="279" spans="1:13" ht="13" x14ac:dyDescent="0.3">
      <c r="A279" s="6" t="s">
        <v>10</v>
      </c>
      <c r="B279" s="11">
        <v>49.581352233886719</v>
      </c>
      <c r="H279" s="6" t="s">
        <v>10</v>
      </c>
      <c r="I279" s="11">
        <v>51.786247253417969</v>
      </c>
    </row>
    <row r="281" spans="1:13" ht="13" x14ac:dyDescent="0.3">
      <c r="B281" s="6" t="s">
        <v>2</v>
      </c>
      <c r="C281" s="6" t="s">
        <v>2</v>
      </c>
      <c r="D281" s="6" t="s">
        <v>4</v>
      </c>
      <c r="E281" s="6" t="s">
        <v>4</v>
      </c>
      <c r="I281" s="6" t="s">
        <v>2</v>
      </c>
      <c r="J281" s="6" t="s">
        <v>2</v>
      </c>
      <c r="K281" s="6" t="s">
        <v>4</v>
      </c>
      <c r="L281" s="6" t="s">
        <v>4</v>
      </c>
    </row>
    <row r="282" spans="1:13" ht="15" x14ac:dyDescent="0.3">
      <c r="A282" s="2" t="s">
        <v>1</v>
      </c>
      <c r="B282" s="6" t="s">
        <v>5</v>
      </c>
      <c r="C282" s="6" t="s">
        <v>3</v>
      </c>
      <c r="D282" s="6" t="s">
        <v>8</v>
      </c>
      <c r="E282" s="6" t="s">
        <v>3</v>
      </c>
      <c r="F282" s="12" t="s">
        <v>16</v>
      </c>
      <c r="H282" s="2" t="s">
        <v>1</v>
      </c>
      <c r="I282" s="6" t="s">
        <v>5</v>
      </c>
      <c r="J282" s="6" t="s">
        <v>3</v>
      </c>
      <c r="K282" s="6" t="s">
        <v>8</v>
      </c>
      <c r="L282" s="6" t="s">
        <v>3</v>
      </c>
      <c r="M282" s="12" t="s">
        <v>16</v>
      </c>
    </row>
    <row r="283" spans="1:13" x14ac:dyDescent="0.25">
      <c r="A283" s="1" t="s">
        <v>0</v>
      </c>
      <c r="B283" s="1" t="s">
        <v>0</v>
      </c>
      <c r="C283" s="1" t="s">
        <v>0</v>
      </c>
      <c r="D283" s="1" t="s">
        <v>0</v>
      </c>
      <c r="E283" s="1" t="s">
        <v>0</v>
      </c>
      <c r="F283" s="1" t="s">
        <v>0</v>
      </c>
      <c r="H283" s="1" t="s">
        <v>0</v>
      </c>
      <c r="I283" s="1" t="s">
        <v>0</v>
      </c>
      <c r="J283" s="1" t="s">
        <v>0</v>
      </c>
      <c r="K283" s="1" t="s">
        <v>0</v>
      </c>
      <c r="L283" s="1" t="s">
        <v>0</v>
      </c>
      <c r="M283" s="1" t="s">
        <v>0</v>
      </c>
    </row>
    <row r="284" spans="1:13" x14ac:dyDescent="0.25">
      <c r="A284" s="9" t="s">
        <v>25</v>
      </c>
      <c r="B284" s="4">
        <v>5.7820512820512828</v>
      </c>
      <c r="C284" s="5">
        <v>1.2345679012345723</v>
      </c>
      <c r="D284" s="4">
        <v>289.10256410256414</v>
      </c>
      <c r="E284" s="5">
        <v>2.9994271094221009E-2</v>
      </c>
      <c r="F284" t="s">
        <v>24</v>
      </c>
    </row>
    <row r="285" spans="1:13" x14ac:dyDescent="0.25">
      <c r="A285" s="9" t="s">
        <v>40</v>
      </c>
      <c r="B285" s="4">
        <v>5.7820512820512828</v>
      </c>
      <c r="C285" s="5">
        <v>1.2345679012345723</v>
      </c>
      <c r="D285" s="4">
        <v>1272.0512820512822</v>
      </c>
      <c r="E285" s="5">
        <v>0.13197479281457244</v>
      </c>
      <c r="F285" t="s">
        <v>24</v>
      </c>
    </row>
    <row r="286" spans="1:13" x14ac:dyDescent="0.25">
      <c r="A286" s="9" t="s">
        <v>47</v>
      </c>
      <c r="B286" s="4">
        <v>23.128205128205131</v>
      </c>
      <c r="C286" s="5">
        <v>4.9382716049382891</v>
      </c>
      <c r="D286" s="4">
        <v>7516.6666666666679</v>
      </c>
      <c r="E286" s="5">
        <v>0.77985104844974618</v>
      </c>
      <c r="F286" t="s">
        <v>27</v>
      </c>
      <c r="H286" s="9" t="s">
        <v>47</v>
      </c>
      <c r="I286" s="4">
        <v>17.896825396825399</v>
      </c>
      <c r="J286" s="5">
        <v>3.9473684210526487</v>
      </c>
      <c r="K286" s="4">
        <v>5816.4682539682544</v>
      </c>
      <c r="L286" s="5">
        <v>0.44443390971473068</v>
      </c>
      <c r="M286" t="s">
        <v>27</v>
      </c>
    </row>
    <row r="287" spans="1:13" x14ac:dyDescent="0.25">
      <c r="A287" s="9" t="s">
        <v>39</v>
      </c>
      <c r="B287" s="4">
        <v>5.7820512820512828</v>
      </c>
      <c r="C287" s="5">
        <v>1.2345679012345723</v>
      </c>
      <c r="D287" s="4">
        <v>2659.7435897435903</v>
      </c>
      <c r="E287" s="5">
        <v>0.27594729406683327</v>
      </c>
      <c r="F287" t="s">
        <v>24</v>
      </c>
      <c r="H287" s="9" t="s">
        <v>39</v>
      </c>
      <c r="I287" s="4">
        <v>17.896825396825399</v>
      </c>
      <c r="J287" s="5">
        <v>3.9473684210526487</v>
      </c>
      <c r="K287" s="4">
        <v>8232.5396825396838</v>
      </c>
      <c r="L287" s="5">
        <v>0.62904491836546494</v>
      </c>
      <c r="M287" t="s">
        <v>24</v>
      </c>
    </row>
    <row r="288" spans="1:13" x14ac:dyDescent="0.25">
      <c r="A288" s="9" t="s">
        <v>21</v>
      </c>
      <c r="B288" s="4">
        <v>28.910256410256409</v>
      </c>
      <c r="C288" s="5">
        <v>6.1728395061728598</v>
      </c>
      <c r="D288" s="4">
        <v>15033.333333333332</v>
      </c>
      <c r="E288" s="5">
        <v>1.5597020968994921</v>
      </c>
      <c r="F288" t="s">
        <v>22</v>
      </c>
      <c r="H288" s="9" t="s">
        <v>21</v>
      </c>
      <c r="I288" s="4">
        <v>11.931216931216932</v>
      </c>
      <c r="J288" s="5">
        <v>2.6315789473684323</v>
      </c>
      <c r="K288" s="4">
        <v>6204.2328042328045</v>
      </c>
      <c r="L288" s="5">
        <v>0.47406283702904606</v>
      </c>
      <c r="M288" t="s">
        <v>22</v>
      </c>
    </row>
    <row r="289" spans="1:19" x14ac:dyDescent="0.25">
      <c r="A289" s="9" t="s">
        <v>31</v>
      </c>
      <c r="B289" s="4">
        <v>248.62820512820511</v>
      </c>
      <c r="C289" s="5">
        <v>53.086419753086588</v>
      </c>
      <c r="D289" s="4">
        <v>805431.0705128205</v>
      </c>
      <c r="E289" s="5">
        <v>83.563139440366882</v>
      </c>
      <c r="F289" t="s">
        <v>24</v>
      </c>
    </row>
    <row r="290" spans="1:19" x14ac:dyDescent="0.25">
      <c r="A290" s="9" t="s">
        <v>29</v>
      </c>
      <c r="B290" s="4">
        <v>34.692307692307693</v>
      </c>
      <c r="C290" s="5">
        <v>7.4074074074074323</v>
      </c>
      <c r="D290" s="4">
        <v>127841.15384615384</v>
      </c>
      <c r="E290" s="5">
        <v>13.263466677864526</v>
      </c>
      <c r="F290" t="s">
        <v>24</v>
      </c>
      <c r="H290" s="9" t="s">
        <v>29</v>
      </c>
      <c r="I290" s="4">
        <v>41.75925925925926</v>
      </c>
      <c r="J290" s="5">
        <v>9.2105263157895134</v>
      </c>
      <c r="K290" s="4">
        <v>114837.96296296295</v>
      </c>
      <c r="L290" s="5">
        <v>8.774720781547245</v>
      </c>
      <c r="M290" t="s">
        <v>24</v>
      </c>
    </row>
    <row r="291" spans="1:19" x14ac:dyDescent="0.25">
      <c r="A291" s="9" t="s">
        <v>133</v>
      </c>
      <c r="B291" s="4">
        <v>5.7820512820512828</v>
      </c>
      <c r="C291" s="5">
        <v>1.2345679012345723</v>
      </c>
      <c r="D291" s="4">
        <v>1040.7692307692309</v>
      </c>
      <c r="E291" s="5">
        <v>0.10797937593919563</v>
      </c>
      <c r="F291" t="s">
        <v>24</v>
      </c>
      <c r="H291" s="9" t="s">
        <v>133</v>
      </c>
      <c r="I291" s="4">
        <v>5.965608465608466</v>
      </c>
      <c r="J291" s="5">
        <v>1.3157894736842162</v>
      </c>
      <c r="K291" s="4">
        <v>1073.8095238095239</v>
      </c>
      <c r="L291" s="5">
        <v>8.2049337178104129E-2</v>
      </c>
      <c r="M291" t="s">
        <v>24</v>
      </c>
    </row>
    <row r="292" spans="1:19" x14ac:dyDescent="0.25">
      <c r="A292" s="9" t="s">
        <v>45</v>
      </c>
      <c r="B292" s="4">
        <v>98.294871794871796</v>
      </c>
      <c r="C292" s="5">
        <v>20.987654320987726</v>
      </c>
      <c r="D292" s="4">
        <v>1965.897435897436</v>
      </c>
      <c r="E292" s="5">
        <v>0.20396104344070284</v>
      </c>
      <c r="F292" t="s">
        <v>22</v>
      </c>
      <c r="H292" s="9" t="s">
        <v>45</v>
      </c>
      <c r="I292" s="4">
        <v>83.518518518518519</v>
      </c>
      <c r="J292" s="5">
        <v>18.421052631579027</v>
      </c>
      <c r="K292" s="4">
        <v>1670.3703703703704</v>
      </c>
      <c r="L292" s="5">
        <v>0.12763230227705086</v>
      </c>
      <c r="M292" t="s">
        <v>22</v>
      </c>
    </row>
    <row r="293" spans="1:19" x14ac:dyDescent="0.25">
      <c r="A293" s="9" t="s">
        <v>41</v>
      </c>
      <c r="B293" s="4">
        <v>5.7820512820512828</v>
      </c>
      <c r="C293" s="5">
        <v>1.2345679012345723</v>
      </c>
      <c r="D293" s="4">
        <v>693.84615384615392</v>
      </c>
      <c r="E293" s="5">
        <v>7.1986250626130413E-2</v>
      </c>
      <c r="F293" t="s">
        <v>24</v>
      </c>
    </row>
    <row r="294" spans="1:19" x14ac:dyDescent="0.25">
      <c r="A294" s="9" t="s">
        <v>137</v>
      </c>
      <c r="B294" s="4">
        <v>5.7820512820512828</v>
      </c>
      <c r="C294" s="5">
        <v>1.2345679012345723</v>
      </c>
      <c r="D294" s="4">
        <v>115.64102564102566</v>
      </c>
      <c r="E294" s="5">
        <v>1.1997708437688404E-2</v>
      </c>
      <c r="F294" s="82" t="s">
        <v>64</v>
      </c>
    </row>
    <row r="295" spans="1:19" x14ac:dyDescent="0.25">
      <c r="H295" s="9" t="s">
        <v>31</v>
      </c>
      <c r="I295" s="4">
        <v>250.55555555555557</v>
      </c>
      <c r="J295" s="5">
        <v>55.263157894737077</v>
      </c>
      <c r="K295" s="4">
        <v>1165860.0555555555</v>
      </c>
      <c r="L295" s="5">
        <v>89.082879858801789</v>
      </c>
      <c r="M295" t="s">
        <v>24</v>
      </c>
    </row>
    <row r="296" spans="1:19" x14ac:dyDescent="0.25">
      <c r="H296" s="9" t="s">
        <v>72</v>
      </c>
      <c r="I296" s="4">
        <v>5.965608465608466</v>
      </c>
      <c r="J296" s="5">
        <v>1.3157894736842162</v>
      </c>
      <c r="K296" s="4">
        <v>775.52910052910056</v>
      </c>
      <c r="L296" s="5">
        <v>5.9257854628630757E-2</v>
      </c>
      <c r="M296" t="s">
        <v>27</v>
      </c>
    </row>
    <row r="297" spans="1:19" x14ac:dyDescent="0.25">
      <c r="H297" s="9" t="s">
        <v>33</v>
      </c>
      <c r="I297" s="4">
        <v>5.965608465608466</v>
      </c>
      <c r="J297" s="5">
        <v>1.3157894736842162</v>
      </c>
      <c r="K297" s="4">
        <v>507.0767195767196</v>
      </c>
      <c r="L297" s="5">
        <v>3.8745520334104729E-2</v>
      </c>
      <c r="M297" t="s">
        <v>34</v>
      </c>
    </row>
    <row r="298" spans="1:19" x14ac:dyDescent="0.25">
      <c r="H298" s="9" t="s">
        <v>136</v>
      </c>
      <c r="I298" s="4">
        <v>5.965608465608466</v>
      </c>
      <c r="J298" s="5">
        <v>1.3157894736842162</v>
      </c>
      <c r="K298" s="4">
        <v>2147.6190476190477</v>
      </c>
      <c r="L298" s="5">
        <v>0.16409867435620826</v>
      </c>
      <c r="M298" t="s">
        <v>24</v>
      </c>
    </row>
    <row r="299" spans="1:19" x14ac:dyDescent="0.25">
      <c r="H299" s="9" t="s">
        <v>95</v>
      </c>
      <c r="I299" s="4">
        <v>5.965608465608466</v>
      </c>
      <c r="J299" s="5">
        <v>1.3157894736842162</v>
      </c>
      <c r="K299" s="4">
        <v>1610.7142857142858</v>
      </c>
      <c r="L299" s="5">
        <v>0.12307400576715619</v>
      </c>
      <c r="M299" t="s">
        <v>24</v>
      </c>
    </row>
    <row r="301" spans="1:19" x14ac:dyDescent="0.25">
      <c r="B301" s="79">
        <v>41540</v>
      </c>
      <c r="H301" s="101"/>
      <c r="I301" s="102"/>
      <c r="J301" s="101"/>
      <c r="K301" s="101"/>
      <c r="L301" s="101"/>
      <c r="M301" s="101"/>
      <c r="N301" s="101"/>
      <c r="O301" s="103"/>
      <c r="P301" s="9"/>
      <c r="Q301" s="9"/>
      <c r="R301" s="9"/>
      <c r="S301" s="9"/>
    </row>
    <row r="302" spans="1:19" ht="28" x14ac:dyDescent="0.3">
      <c r="A302" s="80" t="s">
        <v>1</v>
      </c>
      <c r="B302" s="81" t="s">
        <v>115</v>
      </c>
      <c r="C302" s="81" t="s">
        <v>142</v>
      </c>
      <c r="D302" s="81" t="s">
        <v>143</v>
      </c>
      <c r="E302" s="81" t="s">
        <v>144</v>
      </c>
      <c r="F302" s="81" t="s">
        <v>16</v>
      </c>
      <c r="H302" s="104"/>
      <c r="I302" s="105"/>
      <c r="J302" s="105"/>
      <c r="K302" s="105"/>
      <c r="L302" s="105"/>
      <c r="M302" s="105"/>
      <c r="N302" s="104"/>
      <c r="O302" s="106"/>
      <c r="P302" s="106"/>
      <c r="Q302" s="106"/>
      <c r="R302" s="106"/>
      <c r="S302" s="106"/>
    </row>
    <row r="303" spans="1:19" x14ac:dyDescent="0.25">
      <c r="A303" s="82" t="s">
        <v>25</v>
      </c>
      <c r="B303" s="83">
        <f t="shared" ref="B303:E318" si="12">(B284+I284)/2</f>
        <v>2.8910256410256414</v>
      </c>
      <c r="C303" s="84">
        <f t="shared" si="12"/>
        <v>0.61728395061728614</v>
      </c>
      <c r="D303" s="83">
        <f t="shared" si="12"/>
        <v>144.55128205128207</v>
      </c>
      <c r="E303" s="84">
        <f t="shared" si="12"/>
        <v>1.4997135547110504E-2</v>
      </c>
      <c r="F303" s="82" t="s">
        <v>24</v>
      </c>
      <c r="H303" s="101"/>
      <c r="I303" s="107"/>
      <c r="J303" s="108"/>
      <c r="K303" s="107"/>
      <c r="L303" s="108"/>
      <c r="M303" s="101"/>
      <c r="N303" s="101"/>
      <c r="O303" s="109"/>
      <c r="P303" s="110"/>
      <c r="Q303" s="109"/>
      <c r="R303" s="110"/>
      <c r="S303" s="9"/>
    </row>
    <row r="304" spans="1:19" x14ac:dyDescent="0.25">
      <c r="A304" s="82" t="s">
        <v>40</v>
      </c>
      <c r="B304" s="83">
        <f t="shared" si="12"/>
        <v>2.8910256410256414</v>
      </c>
      <c r="C304" s="84">
        <f t="shared" si="12"/>
        <v>0.61728395061728614</v>
      </c>
      <c r="D304" s="83">
        <f t="shared" si="12"/>
        <v>636.02564102564111</v>
      </c>
      <c r="E304" s="84">
        <f t="shared" si="12"/>
        <v>6.5987396407286222E-2</v>
      </c>
      <c r="F304" s="82" t="s">
        <v>24</v>
      </c>
      <c r="H304" s="101"/>
      <c r="I304" s="107"/>
      <c r="J304" s="108"/>
      <c r="K304" s="107"/>
      <c r="L304" s="108"/>
      <c r="M304" s="101"/>
      <c r="N304" s="101"/>
      <c r="O304" s="109"/>
      <c r="P304" s="110"/>
      <c r="Q304" s="109"/>
      <c r="R304" s="110"/>
      <c r="S304" s="9"/>
    </row>
    <row r="305" spans="1:19" x14ac:dyDescent="0.25">
      <c r="A305" s="82" t="s">
        <v>47</v>
      </c>
      <c r="B305" s="83">
        <f t="shared" si="12"/>
        <v>20.512515262515265</v>
      </c>
      <c r="C305" s="84">
        <f t="shared" si="12"/>
        <v>4.4428200129954689</v>
      </c>
      <c r="D305" s="83">
        <f t="shared" si="12"/>
        <v>6666.5674603174612</v>
      </c>
      <c r="E305" s="84">
        <f t="shared" si="12"/>
        <v>0.6121424790822384</v>
      </c>
      <c r="F305" s="82" t="s">
        <v>27</v>
      </c>
      <c r="H305" s="101"/>
      <c r="I305" s="107"/>
      <c r="J305" s="108"/>
      <c r="K305" s="107"/>
      <c r="L305" s="108"/>
      <c r="M305" s="101"/>
      <c r="N305" s="101"/>
      <c r="O305" s="109"/>
      <c r="P305" s="110"/>
      <c r="Q305" s="109"/>
      <c r="R305" s="110"/>
      <c r="S305" s="9"/>
    </row>
    <row r="306" spans="1:19" x14ac:dyDescent="0.25">
      <c r="A306" s="82" t="s">
        <v>39</v>
      </c>
      <c r="B306" s="83">
        <f t="shared" si="12"/>
        <v>11.839438339438342</v>
      </c>
      <c r="C306" s="84">
        <f t="shared" si="12"/>
        <v>2.5909681611436106</v>
      </c>
      <c r="D306" s="83">
        <f t="shared" si="12"/>
        <v>5446.1416361416368</v>
      </c>
      <c r="E306" s="84">
        <f t="shared" si="12"/>
        <v>0.45249610621614911</v>
      </c>
      <c r="F306" s="82" t="s">
        <v>24</v>
      </c>
      <c r="H306" s="101"/>
      <c r="I306" s="107"/>
      <c r="J306" s="108"/>
      <c r="K306" s="107"/>
      <c r="L306" s="108"/>
      <c r="M306" s="101"/>
      <c r="N306" s="101"/>
      <c r="O306" s="109"/>
      <c r="P306" s="110"/>
      <c r="Q306" s="109"/>
      <c r="R306" s="110"/>
      <c r="S306" s="9"/>
    </row>
    <row r="307" spans="1:19" x14ac:dyDescent="0.25">
      <c r="A307" s="82" t="s">
        <v>21</v>
      </c>
      <c r="B307" s="83">
        <f t="shared" si="12"/>
        <v>20.42073667073667</v>
      </c>
      <c r="C307" s="84">
        <f t="shared" si="12"/>
        <v>4.4022092267706459</v>
      </c>
      <c r="D307" s="83">
        <f t="shared" si="12"/>
        <v>10618.783068783068</v>
      </c>
      <c r="E307" s="84">
        <f t="shared" si="12"/>
        <v>1.0168824669642691</v>
      </c>
      <c r="F307" s="82" t="s">
        <v>22</v>
      </c>
      <c r="H307" s="101"/>
      <c r="I307" s="107"/>
      <c r="J307" s="108"/>
      <c r="K307" s="107"/>
      <c r="L307" s="108"/>
      <c r="M307" s="101"/>
      <c r="N307" s="101"/>
      <c r="O307" s="109"/>
      <c r="P307" s="110"/>
      <c r="Q307" s="109"/>
      <c r="R307" s="110"/>
      <c r="S307" s="9"/>
    </row>
    <row r="308" spans="1:19" x14ac:dyDescent="0.25">
      <c r="A308" s="82" t="s">
        <v>31</v>
      </c>
      <c r="B308" s="83">
        <f t="shared" si="12"/>
        <v>124.31410256410255</v>
      </c>
      <c r="C308" s="84">
        <f t="shared" si="12"/>
        <v>26.543209876543294</v>
      </c>
      <c r="D308" s="83">
        <f t="shared" si="12"/>
        <v>402715.53525641025</v>
      </c>
      <c r="E308" s="84">
        <f t="shared" si="12"/>
        <v>41.781569720183441</v>
      </c>
      <c r="F308" s="82" t="s">
        <v>24</v>
      </c>
      <c r="H308" s="101"/>
      <c r="I308" s="107"/>
      <c r="J308" s="108"/>
      <c r="K308" s="107"/>
      <c r="L308" s="108"/>
      <c r="M308" s="101"/>
      <c r="N308" s="101"/>
      <c r="O308" s="109"/>
      <c r="P308" s="110"/>
      <c r="Q308" s="109"/>
      <c r="R308" s="110"/>
      <c r="S308" s="9"/>
    </row>
    <row r="309" spans="1:19" x14ac:dyDescent="0.25">
      <c r="A309" s="82" t="s">
        <v>29</v>
      </c>
      <c r="B309" s="83">
        <f t="shared" si="12"/>
        <v>38.225783475783473</v>
      </c>
      <c r="C309" s="84">
        <f t="shared" si="12"/>
        <v>8.3089668615984724</v>
      </c>
      <c r="D309" s="83">
        <f t="shared" si="12"/>
        <v>121339.5584045584</v>
      </c>
      <c r="E309" s="84">
        <f t="shared" si="12"/>
        <v>11.019093729705887</v>
      </c>
      <c r="F309" s="82" t="s">
        <v>24</v>
      </c>
      <c r="H309" s="101"/>
      <c r="I309" s="107"/>
      <c r="J309" s="108"/>
      <c r="K309" s="107"/>
      <c r="L309" s="108"/>
      <c r="M309" s="101"/>
      <c r="N309" s="101"/>
      <c r="O309" s="109"/>
      <c r="P309" s="110"/>
      <c r="Q309" s="109"/>
      <c r="R309" s="110"/>
      <c r="S309" s="9"/>
    </row>
    <row r="310" spans="1:19" x14ac:dyDescent="0.25">
      <c r="A310" s="82" t="s">
        <v>133</v>
      </c>
      <c r="B310" s="83">
        <f t="shared" si="12"/>
        <v>5.8738298738298749</v>
      </c>
      <c r="C310" s="84">
        <f t="shared" si="12"/>
        <v>1.2751786874593942</v>
      </c>
      <c r="D310" s="83">
        <f t="shared" si="12"/>
        <v>1057.2893772893774</v>
      </c>
      <c r="E310" s="84">
        <f t="shared" si="12"/>
        <v>9.5014356558649871E-2</v>
      </c>
      <c r="F310" s="82" t="s">
        <v>24</v>
      </c>
      <c r="H310" s="101"/>
      <c r="I310" s="107"/>
      <c r="J310" s="108"/>
      <c r="K310" s="107"/>
      <c r="L310" s="108"/>
      <c r="M310" s="101"/>
      <c r="N310" s="101"/>
      <c r="O310" s="109"/>
      <c r="P310" s="110"/>
      <c r="Q310" s="109"/>
      <c r="R310" s="110"/>
      <c r="S310" s="9"/>
    </row>
    <row r="311" spans="1:19" x14ac:dyDescent="0.25">
      <c r="A311" s="82" t="s">
        <v>45</v>
      </c>
      <c r="B311" s="83">
        <f t="shared" si="12"/>
        <v>90.90669515669515</v>
      </c>
      <c r="C311" s="84">
        <f t="shared" si="12"/>
        <v>19.704353476283377</v>
      </c>
      <c r="D311" s="83">
        <f t="shared" si="12"/>
        <v>1818.1339031339032</v>
      </c>
      <c r="E311" s="84">
        <f t="shared" si="12"/>
        <v>0.16579667285887684</v>
      </c>
      <c r="F311" s="82" t="s">
        <v>22</v>
      </c>
      <c r="H311" s="101"/>
      <c r="I311" s="107"/>
      <c r="J311" s="108"/>
      <c r="K311" s="107"/>
      <c r="L311" s="108"/>
      <c r="M311" s="101"/>
      <c r="N311" s="101"/>
      <c r="O311" s="109"/>
      <c r="P311" s="110"/>
      <c r="Q311" s="109"/>
      <c r="R311" s="110"/>
      <c r="S311" s="9"/>
    </row>
    <row r="312" spans="1:19" x14ac:dyDescent="0.25">
      <c r="A312" s="82" t="s">
        <v>41</v>
      </c>
      <c r="B312" s="83">
        <f t="shared" si="12"/>
        <v>2.8910256410256414</v>
      </c>
      <c r="C312" s="84">
        <f t="shared" si="12"/>
        <v>0.61728395061728614</v>
      </c>
      <c r="D312" s="83">
        <f t="shared" si="12"/>
        <v>346.92307692307696</v>
      </c>
      <c r="E312" s="84">
        <f t="shared" si="12"/>
        <v>3.5993125313065207E-2</v>
      </c>
      <c r="F312" s="82" t="s">
        <v>24</v>
      </c>
      <c r="H312" s="101"/>
      <c r="I312" s="107"/>
      <c r="J312" s="108"/>
      <c r="K312" s="107"/>
      <c r="L312" s="108"/>
      <c r="M312" s="101"/>
      <c r="N312" s="101"/>
      <c r="O312" s="109"/>
      <c r="P312" s="110"/>
      <c r="Q312" s="109"/>
      <c r="R312" s="110"/>
      <c r="S312" s="9"/>
    </row>
    <row r="313" spans="1:19" x14ac:dyDescent="0.25">
      <c r="A313" s="82" t="s">
        <v>137</v>
      </c>
      <c r="B313" s="83">
        <f t="shared" si="12"/>
        <v>2.8910256410256414</v>
      </c>
      <c r="C313" s="84">
        <f t="shared" si="12"/>
        <v>0.61728395061728614</v>
      </c>
      <c r="D313" s="83">
        <f t="shared" si="12"/>
        <v>57.820512820512832</v>
      </c>
      <c r="E313" s="84">
        <f t="shared" si="12"/>
        <v>5.998854218844202E-3</v>
      </c>
      <c r="F313" s="82" t="s">
        <v>64</v>
      </c>
      <c r="H313" s="101"/>
      <c r="I313" s="107"/>
      <c r="J313" s="108"/>
      <c r="K313" s="107"/>
      <c r="L313" s="108"/>
      <c r="M313" s="101"/>
      <c r="N313" s="101"/>
      <c r="O313" s="109"/>
      <c r="P313" s="110"/>
      <c r="Q313" s="109"/>
      <c r="R313" s="110"/>
      <c r="S313" s="9"/>
    </row>
    <row r="314" spans="1:19" x14ac:dyDescent="0.25">
      <c r="A314" s="82" t="s">
        <v>31</v>
      </c>
      <c r="B314" s="83">
        <f t="shared" si="12"/>
        <v>125.27777777777779</v>
      </c>
      <c r="C314" s="84">
        <f t="shared" si="12"/>
        <v>27.631578947368538</v>
      </c>
      <c r="D314" s="83">
        <f t="shared" si="12"/>
        <v>582930.02777777775</v>
      </c>
      <c r="E314" s="84">
        <f t="shared" si="12"/>
        <v>44.541439929400894</v>
      </c>
      <c r="F314" s="82" t="s">
        <v>24</v>
      </c>
      <c r="H314" s="101"/>
      <c r="I314" s="107"/>
      <c r="J314" s="108"/>
      <c r="K314" s="107"/>
      <c r="L314" s="108"/>
      <c r="M314" s="101"/>
      <c r="N314" s="101"/>
      <c r="O314" s="109"/>
      <c r="P314" s="110"/>
      <c r="Q314" s="109"/>
      <c r="R314" s="110"/>
      <c r="S314" s="9"/>
    </row>
    <row r="315" spans="1:19" x14ac:dyDescent="0.25">
      <c r="A315" s="82" t="s">
        <v>72</v>
      </c>
      <c r="B315" s="83">
        <f t="shared" si="12"/>
        <v>2.982804232804233</v>
      </c>
      <c r="C315" s="84">
        <f t="shared" si="12"/>
        <v>0.65789473684210809</v>
      </c>
      <c r="D315" s="83">
        <f t="shared" si="12"/>
        <v>387.76455026455028</v>
      </c>
      <c r="E315" s="84">
        <f t="shared" si="12"/>
        <v>2.9628927314315379E-2</v>
      </c>
      <c r="F315" s="82" t="s">
        <v>27</v>
      </c>
      <c r="H315" s="101"/>
      <c r="I315" s="107"/>
      <c r="J315" s="108"/>
      <c r="K315" s="107"/>
      <c r="L315" s="108"/>
      <c r="M315" s="101"/>
      <c r="N315" s="101"/>
      <c r="O315" s="109"/>
      <c r="P315" s="110"/>
      <c r="Q315" s="109"/>
      <c r="R315" s="110"/>
      <c r="S315" s="9"/>
    </row>
    <row r="316" spans="1:19" x14ac:dyDescent="0.25">
      <c r="A316" s="82" t="s">
        <v>33</v>
      </c>
      <c r="B316" s="83">
        <f t="shared" si="12"/>
        <v>2.982804232804233</v>
      </c>
      <c r="C316" s="84">
        <f t="shared" si="12"/>
        <v>0.65789473684210809</v>
      </c>
      <c r="D316" s="83">
        <f t="shared" si="12"/>
        <v>253.5383597883598</v>
      </c>
      <c r="E316" s="84">
        <f t="shared" si="12"/>
        <v>1.9372760167052364E-2</v>
      </c>
      <c r="F316" s="82" t="s">
        <v>34</v>
      </c>
      <c r="H316" s="101"/>
      <c r="I316" s="107"/>
      <c r="J316" s="108"/>
      <c r="K316" s="107"/>
      <c r="L316" s="108"/>
      <c r="M316" s="101"/>
      <c r="N316" s="101"/>
      <c r="O316" s="109"/>
      <c r="P316" s="110"/>
      <c r="Q316" s="109"/>
      <c r="R316" s="110"/>
      <c r="S316" s="9"/>
    </row>
    <row r="317" spans="1:19" x14ac:dyDescent="0.25">
      <c r="A317" s="82" t="s">
        <v>136</v>
      </c>
      <c r="B317" s="83">
        <f t="shared" si="12"/>
        <v>2.982804232804233</v>
      </c>
      <c r="C317" s="84">
        <f t="shared" si="12"/>
        <v>0.65789473684210809</v>
      </c>
      <c r="D317" s="83">
        <f t="shared" si="12"/>
        <v>1073.8095238095239</v>
      </c>
      <c r="E317" s="84">
        <f t="shared" si="12"/>
        <v>8.2049337178104129E-2</v>
      </c>
      <c r="F317" s="82" t="s">
        <v>24</v>
      </c>
      <c r="H317" s="101"/>
      <c r="I317" s="107"/>
      <c r="J317" s="108"/>
      <c r="K317" s="107"/>
      <c r="L317" s="108"/>
      <c r="M317" s="101"/>
      <c r="N317" s="101"/>
      <c r="O317" s="109"/>
      <c r="P317" s="110"/>
      <c r="Q317" s="109"/>
      <c r="R317" s="110"/>
      <c r="S317" s="9"/>
    </row>
    <row r="318" spans="1:19" x14ac:dyDescent="0.25">
      <c r="A318" s="82" t="s">
        <v>95</v>
      </c>
      <c r="B318" s="83">
        <f t="shared" si="12"/>
        <v>2.982804232804233</v>
      </c>
      <c r="C318" s="84">
        <f t="shared" si="12"/>
        <v>0.65789473684210809</v>
      </c>
      <c r="D318" s="83">
        <f t="shared" si="12"/>
        <v>805.35714285714289</v>
      </c>
      <c r="E318" s="84">
        <f t="shared" si="12"/>
        <v>6.1537002883578093E-2</v>
      </c>
      <c r="F318" s="82" t="s">
        <v>24</v>
      </c>
      <c r="H318" s="101"/>
      <c r="I318" s="107"/>
      <c r="J318" s="108"/>
      <c r="K318" s="107"/>
      <c r="L318" s="108"/>
      <c r="M318" s="101"/>
      <c r="N318" s="101"/>
      <c r="O318" s="109"/>
      <c r="P318" s="110"/>
      <c r="Q318" s="109"/>
      <c r="R318" s="110"/>
      <c r="S318" s="9"/>
    </row>
    <row r="319" spans="1:19" x14ac:dyDescent="0.25">
      <c r="A319" s="99" t="s">
        <v>145</v>
      </c>
      <c r="B319" s="83">
        <f>SUM(B303:B318)</f>
        <v>460.86619861619869</v>
      </c>
      <c r="C319" s="83">
        <f t="shared" ref="C319:E319" si="13">SUM(C303:C318)</f>
        <v>100.0000000000004</v>
      </c>
      <c r="D319" s="83">
        <f t="shared" si="13"/>
        <v>1136297.8269739514</v>
      </c>
      <c r="E319" s="83">
        <f t="shared" si="13"/>
        <v>99.999999999999773</v>
      </c>
      <c r="F319" s="82"/>
      <c r="H319" s="101"/>
      <c r="I319" s="107"/>
      <c r="J319" s="108"/>
      <c r="K319" s="107"/>
      <c r="L319" s="108"/>
      <c r="M319" s="101"/>
      <c r="N319" s="101"/>
      <c r="O319" s="109"/>
      <c r="P319" s="110"/>
      <c r="Q319" s="109"/>
      <c r="R319" s="110"/>
      <c r="S319" s="9"/>
    </row>
    <row r="320" spans="1:19" ht="13" x14ac:dyDescent="0.3">
      <c r="A320" s="88" t="s">
        <v>152</v>
      </c>
      <c r="B320" s="111"/>
      <c r="C320" s="9"/>
      <c r="D320" s="9"/>
      <c r="E320" s="9"/>
      <c r="F320" s="9"/>
      <c r="H320" s="101"/>
      <c r="I320" s="107"/>
      <c r="J320" s="108"/>
      <c r="K320" s="107"/>
      <c r="L320" s="108"/>
      <c r="M320" s="101"/>
      <c r="N320" s="101"/>
      <c r="O320" s="109"/>
      <c r="P320" s="110"/>
      <c r="Q320" s="109"/>
      <c r="R320" s="110"/>
      <c r="S320" s="9"/>
    </row>
    <row r="321" spans="1:19" x14ac:dyDescent="0.25">
      <c r="B321" s="9"/>
      <c r="H321" s="101"/>
      <c r="I321" s="107"/>
      <c r="J321" s="108"/>
      <c r="K321" s="107"/>
      <c r="L321" s="108"/>
      <c r="M321" s="101"/>
      <c r="N321" s="101"/>
      <c r="O321" s="109"/>
      <c r="P321" s="110"/>
      <c r="Q321" s="109"/>
      <c r="R321" s="110"/>
      <c r="S321" s="9"/>
    </row>
    <row r="322" spans="1:19" x14ac:dyDescent="0.25">
      <c r="H322" s="101"/>
      <c r="I322" s="107"/>
      <c r="J322" s="108"/>
      <c r="K322" s="107"/>
      <c r="L322" s="108"/>
      <c r="M322" s="101"/>
      <c r="N322" s="101"/>
      <c r="O322" s="109"/>
      <c r="P322" s="110"/>
      <c r="Q322" s="109"/>
      <c r="R322" s="110"/>
      <c r="S322" s="9"/>
    </row>
    <row r="323" spans="1:19" x14ac:dyDescent="0.25">
      <c r="G323" s="480" t="s">
        <v>114</v>
      </c>
      <c r="H323" s="480"/>
      <c r="I323" s="480"/>
      <c r="J323" s="480"/>
      <c r="K323" s="480"/>
      <c r="Q323" s="109"/>
      <c r="R323" s="110"/>
      <c r="S323" s="9"/>
    </row>
    <row r="324" spans="1:19" ht="52" x14ac:dyDescent="0.3">
      <c r="A324" s="81" t="s">
        <v>142</v>
      </c>
      <c r="B324" s="81" t="s">
        <v>116</v>
      </c>
      <c r="C324" s="81" t="s">
        <v>144</v>
      </c>
      <c r="D324" s="81" t="s">
        <v>16</v>
      </c>
      <c r="F324" s="112" t="s">
        <v>1</v>
      </c>
      <c r="G324" s="113" t="s">
        <v>115</v>
      </c>
      <c r="H324" s="113" t="s">
        <v>116</v>
      </c>
      <c r="I324" s="113" t="s">
        <v>117</v>
      </c>
      <c r="J324" s="113" t="s">
        <v>16</v>
      </c>
      <c r="K324" s="114" t="s">
        <v>118</v>
      </c>
      <c r="M324" s="81" t="s">
        <v>119</v>
      </c>
      <c r="N324" s="113" t="s">
        <v>1</v>
      </c>
      <c r="O324" s="113" t="s">
        <v>115</v>
      </c>
      <c r="P324" s="113" t="s">
        <v>116</v>
      </c>
      <c r="Q324" s="109"/>
      <c r="R324" s="109"/>
      <c r="S324" s="9"/>
    </row>
    <row r="325" spans="1:19" x14ac:dyDescent="0.25">
      <c r="A325" s="84">
        <v>6.0958254269449705</v>
      </c>
      <c r="B325" s="83">
        <v>322256.62918979692</v>
      </c>
      <c r="C325" s="84">
        <v>54.161118949553099</v>
      </c>
      <c r="D325" s="82" t="s">
        <v>43</v>
      </c>
      <c r="F325" s="82" t="s">
        <v>42</v>
      </c>
      <c r="G325" s="115">
        <v>111.01017811513184</v>
      </c>
      <c r="H325" s="115">
        <v>345278.36416212871</v>
      </c>
      <c r="I325" s="116">
        <v>0.33333333333333331</v>
      </c>
      <c r="J325" s="117" t="s">
        <v>43</v>
      </c>
      <c r="K325" s="82">
        <v>2</v>
      </c>
      <c r="M325" s="82" t="s">
        <v>43</v>
      </c>
      <c r="N325" s="82">
        <v>4</v>
      </c>
      <c r="O325" s="83">
        <v>1379.9102398140831</v>
      </c>
      <c r="P325" s="83">
        <v>2132807.7052079714</v>
      </c>
    </row>
    <row r="326" spans="1:19" x14ac:dyDescent="0.25">
      <c r="A326" s="84">
        <v>3.3184227500911545</v>
      </c>
      <c r="B326" s="83">
        <v>368300.0991344605</v>
      </c>
      <c r="C326" s="90">
        <v>5.9239076248162865</v>
      </c>
      <c r="D326" s="82" t="s">
        <v>43</v>
      </c>
      <c r="F326" s="82" t="s">
        <v>55</v>
      </c>
      <c r="G326" s="115">
        <v>1097.7792966923757</v>
      </c>
      <c r="H326" s="115">
        <v>1686887.6537533279</v>
      </c>
      <c r="I326" s="116">
        <v>0.5</v>
      </c>
      <c r="J326" s="118"/>
      <c r="K326" s="82">
        <v>3</v>
      </c>
      <c r="M326" s="82" t="s">
        <v>34</v>
      </c>
      <c r="N326" s="82">
        <v>3</v>
      </c>
      <c r="O326" s="83">
        <v>33.84138464335615</v>
      </c>
      <c r="P326" s="83">
        <v>26254.980423663554</v>
      </c>
    </row>
    <row r="327" spans="1:19" x14ac:dyDescent="0.25">
      <c r="A327" s="84">
        <v>5.1391524351676106</v>
      </c>
      <c r="B327" s="83">
        <v>121929.72454500738</v>
      </c>
      <c r="C327" s="84">
        <v>21.364243253583513</v>
      </c>
      <c r="D327" s="82" t="s">
        <v>43</v>
      </c>
      <c r="F327" s="82" t="s">
        <v>98</v>
      </c>
      <c r="G327" s="115">
        <v>142.58148863781537</v>
      </c>
      <c r="H327" s="115">
        <v>47791.543245614594</v>
      </c>
      <c r="I327" s="116">
        <v>0.83333333333333337</v>
      </c>
      <c r="J327" s="118"/>
      <c r="K327" s="82">
        <v>5</v>
      </c>
      <c r="M327" s="82" t="s">
        <v>24</v>
      </c>
      <c r="N327" s="82">
        <v>41</v>
      </c>
      <c r="O327" s="83">
        <v>622.16492068442017</v>
      </c>
      <c r="P327" s="83">
        <v>769070.82018507307</v>
      </c>
    </row>
    <row r="328" spans="1:19" x14ac:dyDescent="0.25">
      <c r="A328" s="84">
        <v>79.224275738284433</v>
      </c>
      <c r="B328" s="83">
        <v>4903873.333333333</v>
      </c>
      <c r="C328" s="90">
        <v>79.756900817788932</v>
      </c>
      <c r="D328" s="82" t="s">
        <v>43</v>
      </c>
      <c r="F328" s="82" t="s">
        <v>120</v>
      </c>
      <c r="G328" s="115">
        <v>28.53927636876006</v>
      </c>
      <c r="H328" s="115">
        <v>52850.144046900161</v>
      </c>
      <c r="I328" s="116">
        <v>0.33333333333333331</v>
      </c>
      <c r="J328" s="119"/>
      <c r="K328" s="82">
        <v>2</v>
      </c>
      <c r="M328" s="82" t="s">
        <v>64</v>
      </c>
      <c r="N328" s="82">
        <v>3</v>
      </c>
      <c r="O328" s="83">
        <v>20.523310277170609</v>
      </c>
      <c r="P328" s="83">
        <v>46273.568603037136</v>
      </c>
    </row>
    <row r="329" spans="1:19" x14ac:dyDescent="0.25">
      <c r="A329" s="94">
        <v>1.0152284263959361</v>
      </c>
      <c r="B329" s="83">
        <v>34859.903381642507</v>
      </c>
      <c r="C329" s="94">
        <v>0.59053882977349059</v>
      </c>
      <c r="D329" s="82" t="s">
        <v>43</v>
      </c>
      <c r="F329" s="82" t="s">
        <v>33</v>
      </c>
      <c r="G329" s="115">
        <v>0.65248842592592593</v>
      </c>
      <c r="H329" s="115">
        <v>1921.578414351852</v>
      </c>
      <c r="I329" s="116">
        <v>0.16666666666666666</v>
      </c>
      <c r="J329" s="117" t="s">
        <v>34</v>
      </c>
      <c r="K329" s="82">
        <v>1</v>
      </c>
      <c r="M329" s="82" t="s">
        <v>27</v>
      </c>
      <c r="N329" s="82">
        <v>6</v>
      </c>
      <c r="O329" s="83">
        <v>328.87758408375242</v>
      </c>
      <c r="P329" s="83">
        <v>48491.997236067888</v>
      </c>
    </row>
    <row r="330" spans="1:19" x14ac:dyDescent="0.25">
      <c r="A330" s="84">
        <v>40.283048703352279</v>
      </c>
      <c r="B330" s="83">
        <v>47600.449722436933</v>
      </c>
      <c r="C330" s="84">
        <v>8.3295210773095683</v>
      </c>
      <c r="D330" s="82" t="s">
        <v>43</v>
      </c>
      <c r="F330" s="82" t="s">
        <v>21</v>
      </c>
      <c r="G330" s="115">
        <v>24.598744244805427</v>
      </c>
      <c r="H330" s="115">
        <v>16674.413432419598</v>
      </c>
      <c r="I330" s="116">
        <v>0.83333333333333337</v>
      </c>
      <c r="J330" s="118"/>
      <c r="K330" s="82">
        <v>5</v>
      </c>
    </row>
    <row r="331" spans="1:19" x14ac:dyDescent="0.25">
      <c r="A331" s="84">
        <v>1.5901506015649138</v>
      </c>
      <c r="B331" s="83">
        <v>148296.20772946859</v>
      </c>
      <c r="C331" s="90">
        <v>2.3318395080084269</v>
      </c>
      <c r="D331" s="82" t="s">
        <v>43</v>
      </c>
      <c r="F331" s="82" t="s">
        <v>45</v>
      </c>
      <c r="G331" s="115">
        <v>8.590151972624799</v>
      </c>
      <c r="H331" s="115">
        <v>7658.9885768921067</v>
      </c>
      <c r="I331" s="116">
        <v>0.83333333333333337</v>
      </c>
      <c r="J331" s="119"/>
      <c r="K331" s="82">
        <v>5</v>
      </c>
    </row>
    <row r="332" spans="1:19" x14ac:dyDescent="0.25">
      <c r="A332" s="94">
        <v>0.76142131979695205</v>
      </c>
      <c r="B332" s="83">
        <v>5882.6086956521731</v>
      </c>
      <c r="C332" s="94">
        <v>9.9653427524276555E-2</v>
      </c>
      <c r="D332" s="82" t="s">
        <v>43</v>
      </c>
      <c r="F332" s="82" t="s">
        <v>122</v>
      </c>
      <c r="G332" s="115">
        <v>32.681159420289852</v>
      </c>
      <c r="H332" s="115">
        <v>5882.6086956521731</v>
      </c>
      <c r="I332" s="116">
        <v>0.16666666666666666</v>
      </c>
      <c r="J332" s="117" t="s">
        <v>24</v>
      </c>
      <c r="K332" s="82">
        <v>1</v>
      </c>
    </row>
    <row r="333" spans="1:19" x14ac:dyDescent="0.25">
      <c r="A333" s="84">
        <v>0.138121546961327</v>
      </c>
      <c r="B333" s="83">
        <v>104.39814814814815</v>
      </c>
      <c r="C333" s="84">
        <v>1.6369371596193837E-3</v>
      </c>
      <c r="D333" s="82" t="s">
        <v>43</v>
      </c>
      <c r="F333" s="82" t="s">
        <v>91</v>
      </c>
      <c r="G333" s="115">
        <v>98.043478260869563</v>
      </c>
      <c r="H333" s="115">
        <v>17647.82608695652</v>
      </c>
      <c r="I333" s="116">
        <v>0.16666666666666666</v>
      </c>
      <c r="J333" s="118"/>
      <c r="K333" s="82">
        <v>1</v>
      </c>
    </row>
    <row r="334" spans="1:19" x14ac:dyDescent="0.25">
      <c r="A334" s="84">
        <v>0.39753765039122846</v>
      </c>
      <c r="B334" s="83">
        <v>37074.051932367147</v>
      </c>
      <c r="C334" s="84">
        <v>0.58295987700210672</v>
      </c>
      <c r="D334" s="82" t="s">
        <v>43</v>
      </c>
      <c r="F334" s="82" t="s">
        <v>32</v>
      </c>
      <c r="G334" s="115">
        <v>3.3759183776167472</v>
      </c>
      <c r="H334" s="115">
        <v>1846.1167094404186</v>
      </c>
      <c r="I334" s="116">
        <v>0.33333333333333331</v>
      </c>
      <c r="J334" s="118"/>
      <c r="K334" s="82">
        <v>2</v>
      </c>
    </row>
    <row r="335" spans="1:19" x14ac:dyDescent="0.25">
      <c r="A335" s="94">
        <v>1.2690355329949199</v>
      </c>
      <c r="B335" s="83">
        <v>104852.05314009661</v>
      </c>
      <c r="C335" s="94">
        <v>1.7762300739280774</v>
      </c>
      <c r="D335" s="82" t="s">
        <v>43</v>
      </c>
      <c r="F335" s="82" t="s">
        <v>25</v>
      </c>
      <c r="G335" s="115">
        <v>10.21694534271675</v>
      </c>
      <c r="H335" s="115">
        <v>5003.2300796358368</v>
      </c>
      <c r="I335" s="120">
        <v>0.66666666666666663</v>
      </c>
      <c r="J335" s="118"/>
      <c r="K335" s="82">
        <v>4</v>
      </c>
    </row>
    <row r="336" spans="1:19" x14ac:dyDescent="0.25">
      <c r="A336" s="84">
        <v>6.9060773480663501E-2</v>
      </c>
      <c r="B336" s="83">
        <v>848.2349537037037</v>
      </c>
      <c r="C336" s="84">
        <v>1.3300114421907492E-2</v>
      </c>
      <c r="D336" s="82" t="s">
        <v>43</v>
      </c>
      <c r="F336" s="82" t="s">
        <v>49</v>
      </c>
      <c r="G336" s="115">
        <v>16.000150966183575</v>
      </c>
      <c r="H336" s="115">
        <v>37074.051932367147</v>
      </c>
      <c r="I336" s="120">
        <v>0.16666666666666666</v>
      </c>
      <c r="J336" s="118"/>
      <c r="K336" s="82">
        <v>1</v>
      </c>
    </row>
    <row r="337" spans="1:11" x14ac:dyDescent="0.25">
      <c r="A337" s="84">
        <v>1.7265193370165875E-2</v>
      </c>
      <c r="B337" s="83">
        <v>1921.578414351852</v>
      </c>
      <c r="C337" s="84">
        <v>3.0129874594244283E-2</v>
      </c>
      <c r="D337" s="82" t="s">
        <v>34</v>
      </c>
      <c r="F337" s="82" t="s">
        <v>40</v>
      </c>
      <c r="G337" s="115">
        <v>4.7092642914653782</v>
      </c>
      <c r="H337" s="115">
        <v>380.71281199677935</v>
      </c>
      <c r="I337" s="120">
        <v>0.33333333333333331</v>
      </c>
      <c r="J337" s="118"/>
      <c r="K337" s="82">
        <v>2</v>
      </c>
    </row>
    <row r="338" spans="1:11" x14ac:dyDescent="0.25">
      <c r="A338" s="84">
        <v>2.5458570524984179</v>
      </c>
      <c r="B338" s="83">
        <v>19346.952427798467</v>
      </c>
      <c r="C338" s="84">
        <v>3.3232986202407133</v>
      </c>
      <c r="D338" s="82" t="s">
        <v>22</v>
      </c>
      <c r="F338" s="82" t="s">
        <v>81</v>
      </c>
      <c r="G338" s="115">
        <v>3.9149305555555554</v>
      </c>
      <c r="H338" s="121">
        <v>98</v>
      </c>
      <c r="I338" s="120">
        <v>0.16666666666666666</v>
      </c>
      <c r="J338" s="118"/>
      <c r="K338" s="82">
        <v>1</v>
      </c>
    </row>
    <row r="339" spans="1:11" x14ac:dyDescent="0.25">
      <c r="A339" s="84">
        <v>1.5901506015649138</v>
      </c>
      <c r="B339" s="83">
        <v>33280.31400966183</v>
      </c>
      <c r="C339" s="90">
        <v>0.54324987641520051</v>
      </c>
      <c r="D339" s="82" t="s">
        <v>22</v>
      </c>
      <c r="F339" s="82" t="s">
        <v>39</v>
      </c>
      <c r="G339" s="115">
        <v>2.9841955414967316</v>
      </c>
      <c r="H339" s="115">
        <v>1334.99909663278</v>
      </c>
      <c r="I339" s="120">
        <v>0.5</v>
      </c>
      <c r="J339" s="118"/>
      <c r="K339" s="82">
        <v>3</v>
      </c>
    </row>
    <row r="340" spans="1:11" x14ac:dyDescent="0.25">
      <c r="A340" s="84">
        <v>0.12690355329949202</v>
      </c>
      <c r="B340" s="83">
        <v>2353.0434782608695</v>
      </c>
      <c r="C340" s="84">
        <v>3.9861371009710621E-2</v>
      </c>
      <c r="D340" s="82" t="s">
        <v>22</v>
      </c>
      <c r="F340" s="82" t="s">
        <v>123</v>
      </c>
      <c r="G340" s="115">
        <v>16.113627214170691</v>
      </c>
      <c r="H340" s="115">
        <v>32079.735305958129</v>
      </c>
      <c r="I340" s="120">
        <v>0.16666666666666666</v>
      </c>
      <c r="J340" s="118"/>
      <c r="K340" s="82">
        <v>1</v>
      </c>
    </row>
    <row r="341" spans="1:11" x14ac:dyDescent="0.25">
      <c r="A341" s="84">
        <v>6.3451776649746008E-2</v>
      </c>
      <c r="B341" s="83">
        <v>2178.7439613526567</v>
      </c>
      <c r="C341" s="84">
        <v>3.6908676860843162E-2</v>
      </c>
      <c r="D341" s="82" t="s">
        <v>22</v>
      </c>
      <c r="F341" s="82" t="s">
        <v>90</v>
      </c>
      <c r="G341" s="115">
        <v>10.893719806763285</v>
      </c>
      <c r="H341" s="115">
        <v>19608.695652173912</v>
      </c>
      <c r="I341" s="120">
        <v>0.16666666666666666</v>
      </c>
      <c r="J341" s="118"/>
      <c r="K341" s="82">
        <v>1</v>
      </c>
    </row>
    <row r="342" spans="1:11" x14ac:dyDescent="0.25">
      <c r="A342" s="84">
        <v>0.31725888324872997</v>
      </c>
      <c r="B342" s="83">
        <v>26213.013285024153</v>
      </c>
      <c r="C342" s="84">
        <v>0.44405751848201935</v>
      </c>
      <c r="D342" s="82" t="s">
        <v>22</v>
      </c>
      <c r="F342" s="82" t="s">
        <v>30</v>
      </c>
      <c r="G342" s="115">
        <v>23.224805421363396</v>
      </c>
      <c r="H342" s="115">
        <v>54990.741076221144</v>
      </c>
      <c r="I342" s="120">
        <v>0.5</v>
      </c>
      <c r="J342" s="118"/>
      <c r="K342" s="82">
        <v>3</v>
      </c>
    </row>
    <row r="343" spans="1:11" x14ac:dyDescent="0.25">
      <c r="A343" s="94">
        <v>0.39192865356031104</v>
      </c>
      <c r="B343" s="83">
        <v>32079.735305958129</v>
      </c>
      <c r="C343" s="94">
        <v>0.51810812596136868</v>
      </c>
      <c r="D343" s="82" t="s">
        <v>22</v>
      </c>
      <c r="F343" s="82" t="s">
        <v>51</v>
      </c>
      <c r="G343" s="115">
        <v>5.4468599033816423</v>
      </c>
      <c r="H343" s="115">
        <v>4357.4879227053134</v>
      </c>
      <c r="I343" s="120">
        <v>0.16666666666666666</v>
      </c>
      <c r="J343" s="118"/>
      <c r="K343" s="82">
        <v>1</v>
      </c>
    </row>
    <row r="344" spans="1:11" x14ac:dyDescent="0.25">
      <c r="A344" s="84">
        <v>0.20718232044199045</v>
      </c>
      <c r="B344" s="83">
        <v>195.74652777777777</v>
      </c>
      <c r="C344" s="84">
        <v>3.0692571742863438E-3</v>
      </c>
      <c r="D344" s="82" t="s">
        <v>22</v>
      </c>
      <c r="F344" s="82" t="s">
        <v>125</v>
      </c>
      <c r="G344" s="115">
        <v>49.021739130434781</v>
      </c>
      <c r="H344" s="115">
        <v>37212.946859903379</v>
      </c>
      <c r="I344" s="120">
        <v>0.33333333333333331</v>
      </c>
      <c r="J344" s="118"/>
      <c r="K344" s="82">
        <v>2</v>
      </c>
    </row>
    <row r="345" spans="1:11" x14ac:dyDescent="0.25">
      <c r="A345" s="84">
        <v>0.38071065989847602</v>
      </c>
      <c r="B345" s="83">
        <v>2941.3043478260865</v>
      </c>
      <c r="C345" s="84">
        <v>4.9826713762138278E-2</v>
      </c>
      <c r="D345" s="82" t="s">
        <v>22</v>
      </c>
      <c r="F345" s="82" t="s">
        <v>84</v>
      </c>
      <c r="G345" s="115">
        <v>13.390197262479871</v>
      </c>
      <c r="H345" s="115">
        <v>95537.922705314006</v>
      </c>
      <c r="I345" s="120">
        <v>0.33333333333333331</v>
      </c>
      <c r="J345" s="118"/>
      <c r="K345" s="82">
        <v>2</v>
      </c>
    </row>
    <row r="346" spans="1:11" x14ac:dyDescent="0.25">
      <c r="A346" s="84">
        <v>3.453038674033175E-2</v>
      </c>
      <c r="B346" s="83">
        <v>1988.7847222222222</v>
      </c>
      <c r="C346" s="84">
        <v>3.1183652890749258E-2</v>
      </c>
      <c r="D346" s="82" t="s">
        <v>22</v>
      </c>
      <c r="F346" s="82" t="s">
        <v>62</v>
      </c>
      <c r="G346" s="115">
        <v>21.787439613526569</v>
      </c>
      <c r="H346" s="115">
        <v>9412.173913043478</v>
      </c>
      <c r="I346" s="120">
        <v>0.16666666666666666</v>
      </c>
      <c r="J346" s="118"/>
      <c r="K346" s="82">
        <v>1</v>
      </c>
    </row>
    <row r="347" spans="1:11" x14ac:dyDescent="0.25">
      <c r="A347" s="84">
        <v>3.1725888324873004E-2</v>
      </c>
      <c r="B347" s="83">
        <v>1089.3719806763283</v>
      </c>
      <c r="C347" s="84">
        <v>1.8454338430421581E-2</v>
      </c>
      <c r="D347" s="82" t="s">
        <v>22</v>
      </c>
      <c r="F347" s="82" t="s">
        <v>126</v>
      </c>
      <c r="G347" s="115">
        <v>10.893719806763285</v>
      </c>
      <c r="H347" s="115">
        <v>58826.086956521736</v>
      </c>
      <c r="I347" s="120">
        <v>0.16666666666666666</v>
      </c>
      <c r="J347" s="118"/>
      <c r="K347" s="82">
        <v>1</v>
      </c>
    </row>
    <row r="348" spans="1:11" x14ac:dyDescent="0.25">
      <c r="A348" s="84">
        <v>0.76142131979695205</v>
      </c>
      <c r="B348" s="83">
        <v>5882.6086956521731</v>
      </c>
      <c r="C348" s="84">
        <v>9.9653427524276555E-2</v>
      </c>
      <c r="D348" s="82" t="s">
        <v>24</v>
      </c>
      <c r="F348" s="82" t="s">
        <v>59</v>
      </c>
      <c r="G348" s="115">
        <v>40.851449275362313</v>
      </c>
      <c r="H348" s="115">
        <v>7353.2608695652161</v>
      </c>
      <c r="I348" s="120">
        <v>0.33333333333333331</v>
      </c>
      <c r="J348" s="118"/>
      <c r="K348" s="82">
        <v>2</v>
      </c>
    </row>
    <row r="349" spans="1:11" x14ac:dyDescent="0.25">
      <c r="A349" s="84">
        <v>2.2842639593908562</v>
      </c>
      <c r="B349" s="83">
        <v>17647.82608695652</v>
      </c>
      <c r="C349" s="90">
        <v>0.29896028257282964</v>
      </c>
      <c r="D349" s="82" t="s">
        <v>24</v>
      </c>
      <c r="F349" s="82" t="s">
        <v>85</v>
      </c>
      <c r="G349" s="115">
        <v>6.8085748792270531</v>
      </c>
      <c r="H349" s="115">
        <v>10621.376811594202</v>
      </c>
      <c r="I349" s="120">
        <v>0.33333333333333331</v>
      </c>
      <c r="J349" s="118"/>
      <c r="K349" s="82">
        <v>2</v>
      </c>
    </row>
    <row r="350" spans="1:11" x14ac:dyDescent="0.25">
      <c r="A350" s="84">
        <v>0.12690355329949202</v>
      </c>
      <c r="B350" s="83">
        <v>3268.1159420289855</v>
      </c>
      <c r="C350" s="84">
        <v>5.5363015291264757E-2</v>
      </c>
      <c r="D350" s="82" t="s">
        <v>24</v>
      </c>
      <c r="F350" s="82" t="s">
        <v>127</v>
      </c>
      <c r="G350" s="115">
        <v>108.93719806763283</v>
      </c>
      <c r="H350" s="115">
        <v>209704.10628019323</v>
      </c>
      <c r="I350" s="120">
        <v>0.16666666666666666</v>
      </c>
      <c r="J350" s="118"/>
      <c r="K350" s="82">
        <v>1</v>
      </c>
    </row>
    <row r="351" spans="1:11" x14ac:dyDescent="0.25">
      <c r="A351" s="84">
        <v>3.453038674033175E-2</v>
      </c>
      <c r="B351" s="83">
        <v>424.11747685185185</v>
      </c>
      <c r="C351" s="84">
        <v>6.6500572109537458E-3</v>
      </c>
      <c r="D351" s="82" t="s">
        <v>24</v>
      </c>
      <c r="F351" s="82" t="s">
        <v>31</v>
      </c>
      <c r="G351" s="115">
        <v>4.7896433004562535</v>
      </c>
      <c r="H351" s="115">
        <v>5179.6233393719804</v>
      </c>
      <c r="I351" s="120">
        <v>1</v>
      </c>
      <c r="J351" s="118"/>
      <c r="K351" s="82">
        <v>6</v>
      </c>
    </row>
    <row r="352" spans="1:11" x14ac:dyDescent="0.25">
      <c r="A352" s="84">
        <v>0.26881720430107425</v>
      </c>
      <c r="B352" s="83">
        <v>210.7476635514019</v>
      </c>
      <c r="C352" s="84">
        <v>4.0547882995028671E-2</v>
      </c>
      <c r="D352" s="82" t="s">
        <v>24</v>
      </c>
      <c r="F352" s="82" t="s">
        <v>29</v>
      </c>
      <c r="G352" s="115">
        <v>19.532099184782609</v>
      </c>
      <c r="H352" s="115">
        <v>33900.631919283413</v>
      </c>
      <c r="I352" s="120">
        <v>0.66666666666666663</v>
      </c>
      <c r="J352" s="118"/>
      <c r="K352" s="82">
        <v>4</v>
      </c>
    </row>
    <row r="353" spans="1:11" x14ac:dyDescent="0.25">
      <c r="A353" s="94">
        <v>0.32286788007964751</v>
      </c>
      <c r="B353" s="83">
        <v>1282.8489834943639</v>
      </c>
      <c r="C353" s="94">
        <v>2.141934726299654E-2</v>
      </c>
      <c r="D353" s="82" t="s">
        <v>24</v>
      </c>
      <c r="F353" s="82" t="s">
        <v>92</v>
      </c>
      <c r="G353" s="115">
        <v>8.0568136070853456</v>
      </c>
      <c r="H353" s="115">
        <v>16039.867652979065</v>
      </c>
      <c r="I353" s="120">
        <v>0.16666666666666666</v>
      </c>
      <c r="J353" s="118"/>
      <c r="K353" s="82">
        <v>1</v>
      </c>
    </row>
    <row r="354" spans="1:11" x14ac:dyDescent="0.25">
      <c r="A354" s="84">
        <v>0.50761421319796807</v>
      </c>
      <c r="B354" s="83">
        <v>17429.951690821254</v>
      </c>
      <c r="C354" s="84">
        <v>0.2952694148867453</v>
      </c>
      <c r="D354" s="82" t="s">
        <v>24</v>
      </c>
      <c r="F354" s="82" t="s">
        <v>128</v>
      </c>
      <c r="G354" s="115">
        <v>3.000465573656363</v>
      </c>
      <c r="H354" s="115">
        <v>3037.6328842940684</v>
      </c>
      <c r="I354" s="120">
        <v>0.33333333333333331</v>
      </c>
      <c r="J354" s="118"/>
      <c r="K354" s="82">
        <v>2</v>
      </c>
    </row>
    <row r="355" spans="1:11" x14ac:dyDescent="0.25">
      <c r="A355" s="84">
        <v>3.1725888324873004E-2</v>
      </c>
      <c r="B355" s="83">
        <v>1089.3719806763283</v>
      </c>
      <c r="C355" s="84">
        <v>1.8454338430421581E-2</v>
      </c>
      <c r="D355" s="82" t="s">
        <v>24</v>
      </c>
      <c r="F355" s="82" t="s">
        <v>129</v>
      </c>
      <c r="G355" s="115">
        <v>6.7518367552334944</v>
      </c>
      <c r="H355" s="115">
        <v>641.42449174718195</v>
      </c>
      <c r="I355" s="120">
        <v>0.16666666666666666</v>
      </c>
      <c r="J355" s="118"/>
      <c r="K355" s="82">
        <v>1</v>
      </c>
    </row>
    <row r="356" spans="1:11" x14ac:dyDescent="0.25">
      <c r="A356" s="84">
        <v>0.39753765039122846</v>
      </c>
      <c r="B356" s="83">
        <v>37074.051932367147</v>
      </c>
      <c r="C356" s="84">
        <v>0.58295987700210672</v>
      </c>
      <c r="D356" s="82" t="s">
        <v>24</v>
      </c>
      <c r="F356" s="82" t="s">
        <v>35</v>
      </c>
      <c r="G356" s="115">
        <v>2.6099537037037037</v>
      </c>
      <c r="H356" s="115">
        <v>3977.5694444444443</v>
      </c>
      <c r="I356" s="120">
        <v>0.16666666666666666</v>
      </c>
      <c r="J356" s="118"/>
      <c r="K356" s="82">
        <v>1</v>
      </c>
    </row>
    <row r="357" spans="1:11" x14ac:dyDescent="0.25">
      <c r="A357" s="84">
        <v>0.16143394003982375</v>
      </c>
      <c r="B357" s="83">
        <v>641.42449174718195</v>
      </c>
      <c r="C357" s="84">
        <v>1.070967363149827E-2</v>
      </c>
      <c r="D357" s="82" t="s">
        <v>24</v>
      </c>
      <c r="F357" s="82" t="s">
        <v>48</v>
      </c>
      <c r="G357" s="115">
        <v>14.8653884863124</v>
      </c>
      <c r="H357" s="115">
        <v>2372.2209641706922</v>
      </c>
      <c r="I357" s="120">
        <v>0.33333333333333331</v>
      </c>
      <c r="J357" s="118"/>
      <c r="K357" s="82">
        <v>2</v>
      </c>
    </row>
    <row r="358" spans="1:11" x14ac:dyDescent="0.25">
      <c r="A358" s="84">
        <v>6.6256275065204762E-2</v>
      </c>
      <c r="B358" s="83">
        <v>120.00113224637681</v>
      </c>
      <c r="C358" s="84">
        <v>1.9588336889971173E-3</v>
      </c>
      <c r="D358" s="82" t="s">
        <v>24</v>
      </c>
      <c r="F358" s="82" t="s">
        <v>102</v>
      </c>
      <c r="G358" s="115">
        <v>2.6666918276972624</v>
      </c>
      <c r="H358" s="115">
        <v>20207.850241545893</v>
      </c>
      <c r="I358" s="120">
        <v>0.16666666666666666</v>
      </c>
      <c r="J358" s="118"/>
      <c r="K358" s="82">
        <v>1</v>
      </c>
    </row>
    <row r="359" spans="1:11" x14ac:dyDescent="0.25">
      <c r="A359" s="84">
        <v>0.10359116022099522</v>
      </c>
      <c r="B359" s="83">
        <v>97.873263888888886</v>
      </c>
      <c r="C359" s="84">
        <v>1.5346285871431719E-3</v>
      </c>
      <c r="D359" s="82" t="s">
        <v>24</v>
      </c>
      <c r="F359" s="82" t="s">
        <v>95</v>
      </c>
      <c r="G359" s="115">
        <v>1.9574652777777777</v>
      </c>
      <c r="H359" s="115">
        <v>48.936631944444443</v>
      </c>
      <c r="I359" s="120">
        <v>0.16666666666666666</v>
      </c>
      <c r="J359" s="118"/>
      <c r="K359" s="82">
        <v>1</v>
      </c>
    </row>
    <row r="360" spans="1:11" x14ac:dyDescent="0.25">
      <c r="A360" s="84">
        <v>0.26881720430107425</v>
      </c>
      <c r="B360" s="83">
        <v>1938.8785046728974</v>
      </c>
      <c r="C360" s="84">
        <v>0.37304052355426376</v>
      </c>
      <c r="D360" s="82" t="s">
        <v>24</v>
      </c>
      <c r="F360" s="82" t="s">
        <v>130</v>
      </c>
      <c r="G360" s="115">
        <v>4.2149532710280377</v>
      </c>
      <c r="H360" s="115">
        <v>1180.1869158878505</v>
      </c>
      <c r="I360" s="120">
        <v>0.16666666666666666</v>
      </c>
      <c r="J360" s="118"/>
      <c r="K360" s="82">
        <v>1</v>
      </c>
    </row>
    <row r="361" spans="1:11" x14ac:dyDescent="0.25">
      <c r="A361" s="84">
        <v>8.0716970019911877E-2</v>
      </c>
      <c r="B361" s="83">
        <v>1249.0897997181964</v>
      </c>
      <c r="C361" s="84">
        <v>2.0855680229759792E-2</v>
      </c>
      <c r="D361" s="82" t="s">
        <v>24</v>
      </c>
      <c r="F361" s="82" t="s">
        <v>131</v>
      </c>
      <c r="G361" s="115">
        <v>5.2199074074074074</v>
      </c>
      <c r="H361" s="115">
        <v>7955.1388888888887</v>
      </c>
      <c r="I361" s="120">
        <v>0.16666666666666666</v>
      </c>
      <c r="J361" s="118"/>
      <c r="K361" s="82">
        <v>1</v>
      </c>
    </row>
    <row r="362" spans="1:11" x14ac:dyDescent="0.25">
      <c r="A362" s="84">
        <v>3.1725888324873004E-2</v>
      </c>
      <c r="B362" s="83">
        <v>817.02898550724638</v>
      </c>
      <c r="C362" s="84">
        <v>1.3840753822816189E-2</v>
      </c>
      <c r="D362" s="82" t="s">
        <v>24</v>
      </c>
      <c r="F362" s="82" t="s">
        <v>132</v>
      </c>
      <c r="G362" s="115">
        <v>5.3333836553945249</v>
      </c>
      <c r="H362" s="115">
        <v>240.00226449275362</v>
      </c>
      <c r="I362" s="120">
        <v>0.16666666666666666</v>
      </c>
      <c r="J362" s="118"/>
      <c r="K362" s="82">
        <v>1</v>
      </c>
    </row>
    <row r="363" spans="1:11" x14ac:dyDescent="0.25">
      <c r="A363" s="84">
        <v>0.39192865356031104</v>
      </c>
      <c r="B363" s="83">
        <v>32079.735305958129</v>
      </c>
      <c r="C363" s="84">
        <v>0.51810812596136868</v>
      </c>
      <c r="D363" s="82" t="s">
        <v>24</v>
      </c>
      <c r="F363" s="82" t="s">
        <v>133</v>
      </c>
      <c r="G363" s="115">
        <v>4.4113891404991943</v>
      </c>
      <c r="H363" s="115">
        <v>1794.4140939512881</v>
      </c>
      <c r="I363" s="120">
        <v>0.33333333333333331</v>
      </c>
      <c r="J363" s="118"/>
      <c r="K363" s="82">
        <v>2</v>
      </c>
    </row>
    <row r="364" spans="1:11" x14ac:dyDescent="0.25">
      <c r="A364" s="84">
        <v>0.25380710659898403</v>
      </c>
      <c r="B364" s="83">
        <v>19608.695652173912</v>
      </c>
      <c r="C364" s="90">
        <v>0.3321780917475885</v>
      </c>
      <c r="D364" s="82" t="s">
        <v>24</v>
      </c>
      <c r="F364" s="82" t="s">
        <v>134</v>
      </c>
      <c r="G364" s="115">
        <v>2.6099537037037037</v>
      </c>
      <c r="H364" s="115">
        <v>7686.3136574074078</v>
      </c>
      <c r="I364" s="120">
        <v>0.16666666666666666</v>
      </c>
      <c r="J364" s="118"/>
      <c r="K364" s="82">
        <v>1</v>
      </c>
    </row>
    <row r="365" spans="1:11" x14ac:dyDescent="0.25">
      <c r="A365" s="84">
        <v>0.64573576015929501</v>
      </c>
      <c r="B365" s="83">
        <v>9992.7183977455716</v>
      </c>
      <c r="C365" s="90">
        <v>0.16684544183807834</v>
      </c>
      <c r="D365" s="82" t="s">
        <v>24</v>
      </c>
      <c r="F365" s="82" t="s">
        <v>135</v>
      </c>
      <c r="G365" s="115">
        <v>2.6099537037037037</v>
      </c>
      <c r="H365" s="115">
        <v>52.199074074074076</v>
      </c>
      <c r="I365" s="120">
        <v>0.16666666666666666</v>
      </c>
      <c r="J365" s="118"/>
      <c r="K365" s="82">
        <v>1</v>
      </c>
    </row>
    <row r="366" spans="1:11" x14ac:dyDescent="0.25">
      <c r="A366" s="94">
        <v>0.26502510026081905</v>
      </c>
      <c r="B366" s="83">
        <v>80831.400966183573</v>
      </c>
      <c r="C366" s="94">
        <v>1.3250930997098194</v>
      </c>
      <c r="D366" s="82" t="s">
        <v>24</v>
      </c>
      <c r="F366" s="82" t="s">
        <v>120</v>
      </c>
      <c r="G366" s="115">
        <v>5.2199074074074074</v>
      </c>
      <c r="H366" s="115">
        <v>9709.0277777777774</v>
      </c>
      <c r="I366" s="120">
        <v>0.16666666666666666</v>
      </c>
      <c r="J366" s="118"/>
      <c r="K366" s="82">
        <v>1</v>
      </c>
    </row>
    <row r="367" spans="1:11" x14ac:dyDescent="0.25">
      <c r="A367" s="84">
        <v>0.79507530078245692</v>
      </c>
      <c r="B367" s="83">
        <v>74148.103864734294</v>
      </c>
      <c r="C367" s="84">
        <v>1.1659197540042134</v>
      </c>
      <c r="D367" s="82" t="s">
        <v>24</v>
      </c>
      <c r="F367" s="82" t="s">
        <v>58</v>
      </c>
      <c r="G367" s="115">
        <v>10.893719806763285</v>
      </c>
      <c r="H367" s="115">
        <v>8714.9758454106268</v>
      </c>
      <c r="I367" s="120">
        <v>0.16666666666666666</v>
      </c>
      <c r="J367" s="118"/>
      <c r="K367" s="82">
        <v>1</v>
      </c>
    </row>
    <row r="368" spans="1:11" x14ac:dyDescent="0.25">
      <c r="A368" s="94">
        <v>0.12690355329949202</v>
      </c>
      <c r="B368" s="83">
        <v>4357.4879227053134</v>
      </c>
      <c r="C368" s="94">
        <v>7.3817353721686324E-2</v>
      </c>
      <c r="D368" s="82" t="s">
        <v>24</v>
      </c>
      <c r="F368" s="82" t="s">
        <v>45</v>
      </c>
      <c r="G368" s="115">
        <v>10.439814814814815</v>
      </c>
      <c r="H368" s="115">
        <v>208.7962962962963</v>
      </c>
      <c r="I368" s="120">
        <v>0.16666666666666666</v>
      </c>
      <c r="J368" s="118"/>
      <c r="K368" s="82">
        <v>1</v>
      </c>
    </row>
    <row r="369" spans="1:11" x14ac:dyDescent="0.25">
      <c r="A369" s="84">
        <v>2.0304568527918723</v>
      </c>
      <c r="B369" s="83">
        <v>69719.806763285014</v>
      </c>
      <c r="C369" s="90">
        <v>1.1810776595469812</v>
      </c>
      <c r="D369" s="82" t="s">
        <v>24</v>
      </c>
      <c r="F369" s="82" t="s">
        <v>41</v>
      </c>
      <c r="G369" s="115">
        <v>2.6666918276972624</v>
      </c>
      <c r="H369" s="115">
        <v>120.00113224637681</v>
      </c>
      <c r="I369" s="120">
        <v>0.16666666666666666</v>
      </c>
      <c r="J369" s="118"/>
      <c r="K369" s="82">
        <v>1</v>
      </c>
    </row>
    <row r="370" spans="1:11" x14ac:dyDescent="0.25">
      <c r="A370" s="94">
        <v>0.25380710659898403</v>
      </c>
      <c r="B370" s="83">
        <v>4706.086956521739</v>
      </c>
      <c r="C370" s="94">
        <v>7.9722742019421242E-2</v>
      </c>
      <c r="D370" s="82" t="s">
        <v>24</v>
      </c>
      <c r="F370" s="82" t="s">
        <v>23</v>
      </c>
      <c r="G370" s="115">
        <v>13.352371846484168</v>
      </c>
      <c r="H370" s="115">
        <v>26829.813430958133</v>
      </c>
      <c r="I370" s="120">
        <v>0.5</v>
      </c>
      <c r="J370" s="118"/>
      <c r="K370" s="82">
        <v>3</v>
      </c>
    </row>
    <row r="371" spans="1:11" x14ac:dyDescent="0.25">
      <c r="A371" s="84">
        <v>0.53005020052163809</v>
      </c>
      <c r="B371" s="83">
        <v>161662.80193236715</v>
      </c>
      <c r="C371" s="90">
        <v>2.6501861994196387</v>
      </c>
      <c r="D371" s="82" t="s">
        <v>24</v>
      </c>
      <c r="F371" s="82" t="s">
        <v>28</v>
      </c>
      <c r="G371" s="115">
        <v>11.014654819585422</v>
      </c>
      <c r="H371" s="115">
        <v>9990.0547335990886</v>
      </c>
      <c r="I371" s="120">
        <v>0.5</v>
      </c>
      <c r="J371" s="118"/>
      <c r="K371" s="82">
        <v>3</v>
      </c>
    </row>
    <row r="372" spans="1:11" x14ac:dyDescent="0.25">
      <c r="A372" s="94">
        <v>0.12690355329949202</v>
      </c>
      <c r="B372" s="83">
        <v>29413.043478260868</v>
      </c>
      <c r="C372" s="94">
        <v>0.49826713762138275</v>
      </c>
      <c r="D372" s="82" t="s">
        <v>24</v>
      </c>
      <c r="F372" s="82" t="s">
        <v>136</v>
      </c>
      <c r="G372" s="115">
        <v>0.65248842592592593</v>
      </c>
      <c r="H372" s="115">
        <v>212.05873842592592</v>
      </c>
      <c r="I372" s="120">
        <v>0.16666666666666666</v>
      </c>
      <c r="J372" s="119"/>
      <c r="K372" s="82">
        <v>1</v>
      </c>
    </row>
    <row r="373" spans="1:11" x14ac:dyDescent="0.25">
      <c r="A373" s="84">
        <v>0.50761421319796807</v>
      </c>
      <c r="B373" s="83">
        <v>9412.173913043478</v>
      </c>
      <c r="C373" s="90">
        <v>0.15944548403884248</v>
      </c>
      <c r="D373" s="82" t="s">
        <v>24</v>
      </c>
      <c r="F373" s="82" t="s">
        <v>63</v>
      </c>
      <c r="G373" s="115">
        <v>5.3333836553945249</v>
      </c>
      <c r="H373" s="115">
        <v>40415.700483091787</v>
      </c>
      <c r="I373" s="120">
        <v>0.16666666666666666</v>
      </c>
      <c r="J373" s="117" t="s">
        <v>64</v>
      </c>
      <c r="K373" s="82">
        <v>1</v>
      </c>
    </row>
    <row r="374" spans="1:11" x14ac:dyDescent="0.25">
      <c r="A374" s="84">
        <v>0.25380710659898403</v>
      </c>
      <c r="B374" s="83">
        <v>58826.086956521736</v>
      </c>
      <c r="C374" s="90">
        <v>0.9965342752427655</v>
      </c>
      <c r="D374" s="82" t="s">
        <v>24</v>
      </c>
      <c r="F374" s="82" t="s">
        <v>124</v>
      </c>
      <c r="G374" s="115">
        <v>13.884949769924233</v>
      </c>
      <c r="H374" s="115">
        <v>5831.7685829083139</v>
      </c>
      <c r="I374" s="120">
        <v>0.5</v>
      </c>
      <c r="J374" s="118"/>
      <c r="K374" s="82">
        <v>3</v>
      </c>
    </row>
    <row r="375" spans="1:11" x14ac:dyDescent="0.25">
      <c r="A375" s="84">
        <v>1.5228426395939041</v>
      </c>
      <c r="B375" s="83">
        <v>11765.217391304346</v>
      </c>
      <c r="C375" s="90">
        <v>0.19930685504855311</v>
      </c>
      <c r="D375" s="82" t="s">
        <v>24</v>
      </c>
      <c r="F375" s="82" t="s">
        <v>137</v>
      </c>
      <c r="G375" s="115">
        <v>1.3049768518518519</v>
      </c>
      <c r="H375" s="115">
        <v>26.099537037037038</v>
      </c>
      <c r="I375" s="120">
        <v>0.16666666666666666</v>
      </c>
      <c r="J375" s="119"/>
      <c r="K375" s="82">
        <v>1</v>
      </c>
    </row>
    <row r="376" spans="1:11" x14ac:dyDescent="0.25">
      <c r="A376" s="84">
        <v>0.38071065989847602</v>
      </c>
      <c r="B376" s="83">
        <v>2941.3043478260865</v>
      </c>
      <c r="C376" s="84">
        <v>4.9826713762138278E-2</v>
      </c>
      <c r="D376" s="82" t="s">
        <v>24</v>
      </c>
      <c r="F376" s="82" t="s">
        <v>26</v>
      </c>
      <c r="G376" s="115">
        <v>40.358581925411805</v>
      </c>
      <c r="H376" s="115">
        <v>28046.240929475873</v>
      </c>
      <c r="I376" s="120">
        <v>0.66666666666666663</v>
      </c>
      <c r="J376" s="117" t="s">
        <v>138</v>
      </c>
      <c r="K376" s="82">
        <v>4</v>
      </c>
    </row>
    <row r="377" spans="1:11" x14ac:dyDescent="0.25">
      <c r="A377" s="84">
        <v>0.25380710659898403</v>
      </c>
      <c r="B377" s="83">
        <v>6536.231884057971</v>
      </c>
      <c r="C377" s="90">
        <v>0.11072603058252951</v>
      </c>
      <c r="D377" s="82" t="s">
        <v>24</v>
      </c>
      <c r="F377" s="82" t="s">
        <v>47</v>
      </c>
      <c r="G377" s="115">
        <v>8.4036937493816577</v>
      </c>
      <c r="H377" s="115">
        <v>2336.303125553869</v>
      </c>
      <c r="I377" s="120">
        <v>0.5</v>
      </c>
      <c r="J377" s="118"/>
      <c r="K377" s="82">
        <v>3</v>
      </c>
    </row>
    <row r="378" spans="1:11" x14ac:dyDescent="0.25">
      <c r="A378" s="84">
        <v>6.3451776649746008E-2</v>
      </c>
      <c r="B378" s="83">
        <v>14706.521739130434</v>
      </c>
      <c r="C378" s="84">
        <v>0.24913356881069137</v>
      </c>
      <c r="D378" s="82" t="s">
        <v>24</v>
      </c>
      <c r="F378" s="82" t="s">
        <v>139</v>
      </c>
      <c r="G378" s="115">
        <v>1.3049768518518519</v>
      </c>
      <c r="H378" s="115">
        <v>2427.2569444444443</v>
      </c>
      <c r="I378" s="120">
        <v>0.16666666666666666</v>
      </c>
      <c r="J378" s="118"/>
      <c r="K378" s="82">
        <v>1</v>
      </c>
    </row>
    <row r="379" spans="1:11" x14ac:dyDescent="0.25">
      <c r="A379" s="84">
        <v>2.5380710659898398</v>
      </c>
      <c r="B379" s="83">
        <v>209704.10628019323</v>
      </c>
      <c r="C379" s="90">
        <v>3.5524601478561548</v>
      </c>
      <c r="D379" s="82" t="s">
        <v>24</v>
      </c>
      <c r="F379" s="82" t="s">
        <v>72</v>
      </c>
      <c r="G379" s="115">
        <v>0.65248842592592593</v>
      </c>
      <c r="H379" s="115">
        <v>994.39236111111109</v>
      </c>
      <c r="I379" s="120">
        <v>0.16666666666666666</v>
      </c>
      <c r="J379" s="118"/>
      <c r="K379" s="82">
        <v>1</v>
      </c>
    </row>
    <row r="380" spans="1:11" x14ac:dyDescent="0.25">
      <c r="A380" s="84">
        <v>0.138121546961327</v>
      </c>
      <c r="B380" s="83">
        <v>15372.627314814816</v>
      </c>
      <c r="C380" s="90">
        <v>0.24103899675395427</v>
      </c>
      <c r="D380" s="82" t="s">
        <v>24</v>
      </c>
      <c r="F380" s="82" t="s">
        <v>140</v>
      </c>
      <c r="G380" s="115">
        <v>273.94288986015312</v>
      </c>
      <c r="H380" s="115">
        <v>12327.430043706891</v>
      </c>
      <c r="I380" s="120">
        <v>0.33333333333333331</v>
      </c>
      <c r="J380" s="118"/>
      <c r="K380" s="82">
        <v>2</v>
      </c>
    </row>
    <row r="381" spans="1:11" x14ac:dyDescent="0.25">
      <c r="A381" s="94">
        <v>0.26502510026081905</v>
      </c>
      <c r="B381" s="83">
        <v>480.00452898550725</v>
      </c>
      <c r="C381" s="94">
        <v>7.8353347559884691E-3</v>
      </c>
      <c r="D381" s="82" t="s">
        <v>24</v>
      </c>
      <c r="F381" s="82" t="s">
        <v>60</v>
      </c>
      <c r="G381" s="115">
        <v>4.2149532710280377</v>
      </c>
      <c r="H381" s="115">
        <v>2360.3738317757011</v>
      </c>
      <c r="I381" s="120">
        <v>0.16666666666666666</v>
      </c>
      <c r="J381" s="119"/>
      <c r="K381" s="82">
        <v>1</v>
      </c>
    </row>
    <row r="382" spans="1:11" x14ac:dyDescent="0.25">
      <c r="A382" s="84">
        <v>0.12690355329949202</v>
      </c>
      <c r="B382" s="83">
        <v>4357.4879227053134</v>
      </c>
      <c r="C382" s="84">
        <v>7.3817353721686324E-2</v>
      </c>
      <c r="D382" s="82" t="s">
        <v>24</v>
      </c>
    </row>
    <row r="383" spans="1:11" x14ac:dyDescent="0.25">
      <c r="A383" s="84">
        <v>6.3451776649746008E-2</v>
      </c>
      <c r="B383" s="83">
        <v>1634.0579710144928</v>
      </c>
      <c r="C383" s="84">
        <v>2.7681507645632378E-2</v>
      </c>
      <c r="D383" s="82" t="s">
        <v>24</v>
      </c>
    </row>
    <row r="384" spans="1:11" x14ac:dyDescent="0.25">
      <c r="A384" s="84">
        <v>9.7982163390077759E-2</v>
      </c>
      <c r="B384" s="83">
        <v>8019.9338264895323</v>
      </c>
      <c r="C384" s="84">
        <v>0.12952703149034217</v>
      </c>
      <c r="D384" s="82" t="s">
        <v>24</v>
      </c>
    </row>
    <row r="385" spans="1:4" x14ac:dyDescent="0.25">
      <c r="A385" s="84">
        <v>1.7265193370165875E-2</v>
      </c>
      <c r="B385" s="83">
        <v>1213.6284722222222</v>
      </c>
      <c r="C385" s="84">
        <v>1.9029394480575335E-2</v>
      </c>
      <c r="D385" s="82" t="s">
        <v>24</v>
      </c>
    </row>
    <row r="386" spans="1:4" x14ac:dyDescent="0.25">
      <c r="A386" s="84">
        <v>0.78385730712062207</v>
      </c>
      <c r="B386" s="83">
        <v>64159.470611916258</v>
      </c>
      <c r="C386" s="90">
        <v>1.0362162519227374</v>
      </c>
      <c r="D386" s="82" t="s">
        <v>24</v>
      </c>
    </row>
    <row r="387" spans="1:4" x14ac:dyDescent="0.25">
      <c r="A387" s="84">
        <v>0.26502510026081905</v>
      </c>
      <c r="B387" s="83">
        <v>480.00452898550725</v>
      </c>
      <c r="C387" s="84">
        <v>7.8353347559884691E-3</v>
      </c>
      <c r="D387" s="82" t="s">
        <v>24</v>
      </c>
    </row>
    <row r="388" spans="1:4" x14ac:dyDescent="0.25">
      <c r="A388" s="84">
        <v>0.63451776649745995</v>
      </c>
      <c r="B388" s="83">
        <v>52426.026570048307</v>
      </c>
      <c r="C388" s="84">
        <v>0.88811503696403871</v>
      </c>
      <c r="D388" s="82" t="s">
        <v>24</v>
      </c>
    </row>
    <row r="389" spans="1:4" x14ac:dyDescent="0.25">
      <c r="A389" s="84">
        <v>0.19876882519561423</v>
      </c>
      <c r="B389" s="83">
        <v>18537.025966183573</v>
      </c>
      <c r="C389" s="84">
        <v>0.29147993850105336</v>
      </c>
      <c r="D389" s="82" t="s">
        <v>24</v>
      </c>
    </row>
    <row r="390" spans="1:4" x14ac:dyDescent="0.25">
      <c r="A390" s="84">
        <v>0.19596432678015552</v>
      </c>
      <c r="B390" s="83">
        <v>16039.867652979065</v>
      </c>
      <c r="C390" s="84">
        <v>0.25905406298068434</v>
      </c>
      <c r="D390" s="82" t="s">
        <v>24</v>
      </c>
    </row>
    <row r="391" spans="1:4" x14ac:dyDescent="0.25">
      <c r="A391" s="84">
        <v>0.24509803921568685</v>
      </c>
      <c r="B391" s="83">
        <v>1220.7518796992481</v>
      </c>
      <c r="C391" s="84">
        <v>0.18882769472856009</v>
      </c>
      <c r="D391" s="82" t="s">
        <v>24</v>
      </c>
    </row>
    <row r="392" spans="1:4" x14ac:dyDescent="0.25">
      <c r="A392" s="84">
        <v>6.9060773480663501E-2</v>
      </c>
      <c r="B392" s="83">
        <v>4854.5138888888887</v>
      </c>
      <c r="C392" s="84">
        <v>7.6117577922301338E-2</v>
      </c>
      <c r="D392" s="82" t="s">
        <v>24</v>
      </c>
    </row>
    <row r="393" spans="1:4" x14ac:dyDescent="0.25">
      <c r="A393" s="84">
        <v>0.16143394003982375</v>
      </c>
      <c r="B393" s="83">
        <v>641.42449174718195</v>
      </c>
      <c r="C393" s="84">
        <v>1.070967363149827E-2</v>
      </c>
      <c r="D393" s="82" t="s">
        <v>24</v>
      </c>
    </row>
    <row r="394" spans="1:4" x14ac:dyDescent="0.25">
      <c r="A394" s="84">
        <v>6.9060773480663501E-2</v>
      </c>
      <c r="B394" s="83">
        <v>3977.5694444444443</v>
      </c>
      <c r="C394" s="84">
        <v>6.2367305781498517E-2</v>
      </c>
      <c r="D394" s="82" t="s">
        <v>24</v>
      </c>
    </row>
    <row r="395" spans="1:4" x14ac:dyDescent="0.25">
      <c r="A395" s="84">
        <v>0.64573576015929501</v>
      </c>
      <c r="B395" s="83">
        <v>2565.6979669887278</v>
      </c>
      <c r="C395" s="90">
        <v>4.2838694525993079E-2</v>
      </c>
      <c r="D395" s="82" t="s">
        <v>24</v>
      </c>
    </row>
    <row r="396" spans="1:4" x14ac:dyDescent="0.25">
      <c r="A396" s="84">
        <v>6.3451776649746008E-2</v>
      </c>
      <c r="B396" s="83">
        <v>2178.7439613526567</v>
      </c>
      <c r="C396" s="84">
        <v>3.6908676860843162E-2</v>
      </c>
      <c r="D396" s="82" t="s">
        <v>24</v>
      </c>
    </row>
    <row r="397" spans="1:4" x14ac:dyDescent="0.25">
      <c r="A397" s="84">
        <v>6.6256275065204762E-2</v>
      </c>
      <c r="B397" s="83">
        <v>20207.850241545893</v>
      </c>
      <c r="C397" s="84">
        <v>0.33127327492745484</v>
      </c>
      <c r="D397" s="82" t="s">
        <v>24</v>
      </c>
    </row>
    <row r="398" spans="1:4" x14ac:dyDescent="0.25">
      <c r="A398" s="84">
        <v>5.1795580110497612E-2</v>
      </c>
      <c r="B398" s="83">
        <v>48.936631944444443</v>
      </c>
      <c r="C398" s="84">
        <v>7.6731429357158594E-4</v>
      </c>
      <c r="D398" s="82" t="s">
        <v>24</v>
      </c>
    </row>
    <row r="399" spans="1:4" x14ac:dyDescent="0.25">
      <c r="A399" s="84">
        <v>0.26881720430107425</v>
      </c>
      <c r="B399" s="83">
        <v>1180.1869158878505</v>
      </c>
      <c r="C399" s="84">
        <v>0.22706814477216056</v>
      </c>
      <c r="D399" s="82" t="s">
        <v>24</v>
      </c>
    </row>
    <row r="400" spans="1:4" x14ac:dyDescent="0.25">
      <c r="A400" s="84">
        <v>0.138121546961327</v>
      </c>
      <c r="B400" s="83">
        <v>7955.1388888888887</v>
      </c>
      <c r="C400" s="90">
        <v>0.12473461156299703</v>
      </c>
      <c r="D400" s="82" t="s">
        <v>24</v>
      </c>
    </row>
    <row r="401" spans="1:4" x14ac:dyDescent="0.25">
      <c r="A401" s="84">
        <v>0.13251255013040952</v>
      </c>
      <c r="B401" s="83">
        <v>240.00226449275362</v>
      </c>
      <c r="C401" s="84">
        <v>3.9176673779942345E-3</v>
      </c>
      <c r="D401" s="82" t="s">
        <v>24</v>
      </c>
    </row>
    <row r="402" spans="1:4" x14ac:dyDescent="0.25">
      <c r="A402" s="94">
        <v>0.12690355329949202</v>
      </c>
      <c r="B402" s="83">
        <v>3268.1159420289855</v>
      </c>
      <c r="C402" s="94">
        <v>5.5363015291264757E-2</v>
      </c>
      <c r="D402" s="82" t="s">
        <v>24</v>
      </c>
    </row>
    <row r="403" spans="1:4" x14ac:dyDescent="0.25">
      <c r="A403" s="84">
        <v>8.0716970019911877E-2</v>
      </c>
      <c r="B403" s="83">
        <v>320.71224587359097</v>
      </c>
      <c r="C403" s="84">
        <v>5.3548368157491349E-3</v>
      </c>
      <c r="D403" s="82" t="s">
        <v>24</v>
      </c>
    </row>
    <row r="404" spans="1:4" x14ac:dyDescent="0.25">
      <c r="A404" s="84">
        <v>6.9060773480663501E-2</v>
      </c>
      <c r="B404" s="83">
        <v>7686.3136574074078</v>
      </c>
      <c r="C404" s="84">
        <v>0.12051949837697713</v>
      </c>
      <c r="D404" s="82" t="s">
        <v>24</v>
      </c>
    </row>
    <row r="405" spans="1:4" x14ac:dyDescent="0.25">
      <c r="A405" s="84">
        <v>6.9060773480663501E-2</v>
      </c>
      <c r="B405" s="83">
        <v>52.199074074074076</v>
      </c>
      <c r="C405" s="84">
        <v>8.1846857980969183E-4</v>
      </c>
      <c r="D405" s="82" t="s">
        <v>24</v>
      </c>
    </row>
    <row r="406" spans="1:4" x14ac:dyDescent="0.25">
      <c r="A406" s="84">
        <v>0.138121546961327</v>
      </c>
      <c r="B406" s="83">
        <v>9709.0277777777774</v>
      </c>
      <c r="C406" s="90">
        <v>0.15223515584460268</v>
      </c>
      <c r="D406" s="82" t="s">
        <v>24</v>
      </c>
    </row>
    <row r="407" spans="1:4" x14ac:dyDescent="0.25">
      <c r="A407" s="84">
        <v>0.25380710659898403</v>
      </c>
      <c r="B407" s="83">
        <v>8714.9758454106268</v>
      </c>
      <c r="C407" s="90">
        <v>0.14763470744337265</v>
      </c>
      <c r="D407" s="82" t="s">
        <v>24</v>
      </c>
    </row>
    <row r="408" spans="1:4" x14ac:dyDescent="0.25">
      <c r="A408" s="84">
        <v>0.276243093922654</v>
      </c>
      <c r="B408" s="83">
        <v>208.7962962962963</v>
      </c>
      <c r="C408" s="90">
        <v>3.2738743192387673E-3</v>
      </c>
      <c r="D408" s="82" t="s">
        <v>24</v>
      </c>
    </row>
    <row r="409" spans="1:4" x14ac:dyDescent="0.25">
      <c r="A409" s="84">
        <v>6.6256275065204762E-2</v>
      </c>
      <c r="B409" s="83">
        <v>120.00113224637681</v>
      </c>
      <c r="C409" s="84">
        <v>1.9588336889971173E-3</v>
      </c>
      <c r="D409" s="82" t="s">
        <v>24</v>
      </c>
    </row>
    <row r="410" spans="1:4" x14ac:dyDescent="0.25">
      <c r="A410" s="94">
        <v>0.79507530078245692</v>
      </c>
      <c r="B410" s="83">
        <v>74148.103864734294</v>
      </c>
      <c r="C410" s="94">
        <v>1.1659197540042134</v>
      </c>
      <c r="D410" s="82" t="s">
        <v>24</v>
      </c>
    </row>
    <row r="411" spans="1:4" x14ac:dyDescent="0.25">
      <c r="A411" s="84">
        <v>0.16143394003982375</v>
      </c>
      <c r="B411" s="83">
        <v>2498.1795994363929</v>
      </c>
      <c r="C411" s="84">
        <v>4.1711360459519585E-2</v>
      </c>
      <c r="D411" s="82" t="s">
        <v>24</v>
      </c>
    </row>
    <row r="412" spans="1:4" x14ac:dyDescent="0.25">
      <c r="A412" s="84">
        <v>3.453038674033175E-2</v>
      </c>
      <c r="B412" s="83">
        <v>3843.1568287037039</v>
      </c>
      <c r="C412" s="84">
        <v>6.0259749188488566E-2</v>
      </c>
      <c r="D412" s="82" t="s">
        <v>24</v>
      </c>
    </row>
    <row r="413" spans="1:4" x14ac:dyDescent="0.25">
      <c r="A413" s="84">
        <v>1.2966476913345966</v>
      </c>
      <c r="B413" s="83">
        <v>19621.130384372147</v>
      </c>
      <c r="C413" s="84">
        <v>3.5589520906780798</v>
      </c>
      <c r="D413" s="82" t="s">
        <v>24</v>
      </c>
    </row>
    <row r="414" spans="1:4" x14ac:dyDescent="0.25">
      <c r="A414" s="84">
        <v>6.3451776649746008E-2</v>
      </c>
      <c r="B414" s="83">
        <v>1634.0579710144928</v>
      </c>
      <c r="C414" s="84">
        <v>2.7681507645632378E-2</v>
      </c>
      <c r="D414" s="82" t="s">
        <v>24</v>
      </c>
    </row>
    <row r="415" spans="1:4" x14ac:dyDescent="0.25">
      <c r="A415" s="84">
        <v>0.25380710659898403</v>
      </c>
      <c r="B415" s="83">
        <v>8714.9758454106268</v>
      </c>
      <c r="C415" s="84">
        <v>0.14763470744337265</v>
      </c>
      <c r="D415" s="82" t="s">
        <v>24</v>
      </c>
    </row>
    <row r="416" spans="1:4" x14ac:dyDescent="0.25">
      <c r="A416" s="84">
        <v>1.7265193370165875E-2</v>
      </c>
      <c r="B416" s="83">
        <v>212.05873842592592</v>
      </c>
      <c r="C416" s="84">
        <v>3.3250286054768729E-3</v>
      </c>
      <c r="D416" s="82" t="s">
        <v>24</v>
      </c>
    </row>
    <row r="417" spans="1:4" x14ac:dyDescent="0.25">
      <c r="A417" s="84">
        <v>0.13251255013040952</v>
      </c>
      <c r="B417" s="83">
        <v>40415.700483091787</v>
      </c>
      <c r="C417" s="84">
        <v>0.66254654985490968</v>
      </c>
      <c r="D417" s="82" t="s">
        <v>64</v>
      </c>
    </row>
    <row r="418" spans="1:4" x14ac:dyDescent="0.25">
      <c r="A418" s="84">
        <v>1.5417457305502835</v>
      </c>
      <c r="B418" s="83">
        <v>15972.454500737826</v>
      </c>
      <c r="C418" s="84">
        <v>2.8045059717078047</v>
      </c>
      <c r="D418" s="82" t="s">
        <v>64</v>
      </c>
    </row>
    <row r="419" spans="1:4" x14ac:dyDescent="0.25">
      <c r="A419" s="84">
        <v>0.32286788007964751</v>
      </c>
      <c r="B419" s="83">
        <v>1282.8489834943639</v>
      </c>
      <c r="C419" s="84">
        <v>2.141934726299654E-2</v>
      </c>
      <c r="D419" s="82" t="s">
        <v>64</v>
      </c>
    </row>
    <row r="420" spans="1:4" x14ac:dyDescent="0.25">
      <c r="A420" s="84">
        <v>0.13251255013040952</v>
      </c>
      <c r="B420" s="83">
        <v>240.00226449275362</v>
      </c>
      <c r="C420" s="84">
        <v>3.9176673779942345E-3</v>
      </c>
      <c r="D420" s="82" t="s">
        <v>64</v>
      </c>
    </row>
    <row r="421" spans="1:4" x14ac:dyDescent="0.25">
      <c r="A421" s="84">
        <v>3.453038674033175E-2</v>
      </c>
      <c r="B421" s="83">
        <v>26.099537037037038</v>
      </c>
      <c r="C421" s="84">
        <v>4.0923428990484592E-4</v>
      </c>
      <c r="D421" s="82" t="s">
        <v>64</v>
      </c>
    </row>
    <row r="422" spans="1:4" x14ac:dyDescent="0.25">
      <c r="A422" s="84">
        <v>5.3368121442125229</v>
      </c>
      <c r="B422" s="83">
        <v>1945.0583233785399</v>
      </c>
      <c r="C422" s="84">
        <v>0.33266097861006477</v>
      </c>
      <c r="D422" s="82" t="s">
        <v>27</v>
      </c>
    </row>
    <row r="423" spans="1:4" x14ac:dyDescent="0.25">
      <c r="A423" s="84">
        <v>0.41436464088398089</v>
      </c>
      <c r="B423" s="83">
        <v>391.49305555555554</v>
      </c>
      <c r="C423" s="90">
        <v>6.1385143485726875E-3</v>
      </c>
      <c r="D423" s="82" t="s">
        <v>27</v>
      </c>
    </row>
    <row r="424" spans="1:4" x14ac:dyDescent="0.25">
      <c r="A424" s="94">
        <v>0.32286788007964751</v>
      </c>
      <c r="B424" s="83">
        <v>4996.3591988727858</v>
      </c>
      <c r="C424" s="94">
        <v>8.342272091903917E-2</v>
      </c>
      <c r="D424" s="82" t="s">
        <v>27</v>
      </c>
    </row>
    <row r="425" spans="1:4" x14ac:dyDescent="0.25">
      <c r="A425" s="84">
        <v>1.2690355329949199</v>
      </c>
      <c r="B425" s="83">
        <v>104852.05314009661</v>
      </c>
      <c r="C425" s="84">
        <v>1.7762300739280774</v>
      </c>
      <c r="D425" s="82" t="s">
        <v>27</v>
      </c>
    </row>
    <row r="426" spans="1:4" x14ac:dyDescent="0.25">
      <c r="A426" s="84">
        <v>0.78273244781783535</v>
      </c>
      <c r="B426" s="83">
        <v>3841.787295341157</v>
      </c>
      <c r="C426" s="84">
        <v>0.69759192556532279</v>
      </c>
      <c r="D426" s="82" t="s">
        <v>27</v>
      </c>
    </row>
    <row r="427" spans="1:4" x14ac:dyDescent="0.25">
      <c r="A427" s="84">
        <v>0.138121546961327</v>
      </c>
      <c r="B427" s="83">
        <v>1696.4699074074074</v>
      </c>
      <c r="C427" s="90">
        <v>2.6600228843814983E-2</v>
      </c>
      <c r="D427" s="82" t="s">
        <v>27</v>
      </c>
    </row>
    <row r="428" spans="1:4" x14ac:dyDescent="0.25">
      <c r="A428" s="84">
        <v>0.19035532994923801</v>
      </c>
      <c r="B428" s="83">
        <v>1470.6521739130433</v>
      </c>
      <c r="C428" s="84">
        <v>2.4913356881069139E-2</v>
      </c>
      <c r="D428" s="82" t="s">
        <v>27</v>
      </c>
    </row>
    <row r="429" spans="1:4" x14ac:dyDescent="0.25">
      <c r="A429" s="84">
        <v>3.453038674033175E-2</v>
      </c>
      <c r="B429" s="83">
        <v>2427.2569444444443</v>
      </c>
      <c r="C429" s="84">
        <v>3.8058788961150669E-2</v>
      </c>
      <c r="D429" s="82" t="s">
        <v>27</v>
      </c>
    </row>
    <row r="430" spans="1:4" x14ac:dyDescent="0.25">
      <c r="A430" s="84">
        <v>1.7265193370165875E-2</v>
      </c>
      <c r="B430" s="83">
        <v>994.39236111111109</v>
      </c>
      <c r="C430" s="84">
        <v>1.5591826445374629E-2</v>
      </c>
      <c r="D430" s="82" t="s">
        <v>27</v>
      </c>
    </row>
    <row r="431" spans="1:4" x14ac:dyDescent="0.25">
      <c r="A431" s="84">
        <v>35.657811511701425</v>
      </c>
      <c r="B431" s="83">
        <v>23694.851029442765</v>
      </c>
      <c r="C431" s="84">
        <v>4.14448659715727</v>
      </c>
      <c r="D431" s="82" t="s">
        <v>27</v>
      </c>
    </row>
    <row r="432" spans="1:4" x14ac:dyDescent="0.25">
      <c r="A432" s="84">
        <v>0.53005020052163809</v>
      </c>
      <c r="B432" s="83">
        <v>960.0090579710145</v>
      </c>
      <c r="C432" s="90">
        <v>1.5670669511976938E-2</v>
      </c>
      <c r="D432" s="82" t="s">
        <v>27</v>
      </c>
    </row>
    <row r="433" spans="1:4" x14ac:dyDescent="0.25">
      <c r="A433" s="84">
        <v>0.26881720430107425</v>
      </c>
      <c r="B433" s="83">
        <v>2360.3738317757011</v>
      </c>
      <c r="C433" s="84">
        <v>0.45413628954432111</v>
      </c>
      <c r="D433" s="82" t="s">
        <v>27</v>
      </c>
    </row>
  </sheetData>
  <mergeCells count="1">
    <mergeCell ref="G323:K3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7038-BAC4-46CA-A460-EC57ECD57E75}">
  <dimension ref="A1:AH147"/>
  <sheetViews>
    <sheetView topLeftCell="T16" zoomScale="106" zoomScaleNormal="106" workbookViewId="0">
      <selection activeCell="O112" sqref="O112"/>
    </sheetView>
  </sheetViews>
  <sheetFormatPr defaultRowHeight="12.5" x14ac:dyDescent="0.25"/>
  <cols>
    <col min="1" max="1" width="24.26953125" bestFit="1" customWidth="1"/>
    <col min="3" max="3" width="9.1796875" bestFit="1" customWidth="1"/>
    <col min="4" max="5" width="9.26953125" bestFit="1" customWidth="1"/>
    <col min="6" max="6" width="10.54296875" bestFit="1" customWidth="1"/>
    <col min="7" max="7" width="2.81640625" bestFit="1" customWidth="1"/>
    <col min="8" max="8" width="26.81640625" bestFit="1" customWidth="1"/>
    <col min="9" max="9" width="9.1796875" bestFit="1" customWidth="1"/>
    <col min="10" max="10" width="7.6328125" bestFit="1" customWidth="1"/>
    <col min="11" max="11" width="10" bestFit="1" customWidth="1"/>
    <col min="12" max="12" width="8.81640625" customWidth="1"/>
    <col min="13" max="13" width="10.54296875" bestFit="1" customWidth="1"/>
    <col min="14" max="14" width="2.81640625" bestFit="1" customWidth="1"/>
    <col min="15" max="15" width="27.6328125" bestFit="1" customWidth="1"/>
    <col min="16" max="16" width="10.54296875" customWidth="1"/>
    <col min="17" max="17" width="9.26953125" bestFit="1" customWidth="1"/>
    <col min="18" max="18" width="10" bestFit="1" customWidth="1"/>
    <col min="20" max="20" width="10.1796875" bestFit="1" customWidth="1"/>
    <col min="21" max="21" width="2.81640625" bestFit="1" customWidth="1"/>
    <col min="22" max="22" width="25.6328125" bestFit="1" customWidth="1"/>
    <col min="23" max="23" width="9" bestFit="1" customWidth="1"/>
    <col min="24" max="24" width="7.453125" bestFit="1" customWidth="1"/>
    <col min="25" max="26" width="10" bestFit="1" customWidth="1"/>
    <col min="27" max="27" width="10.1796875" bestFit="1" customWidth="1"/>
    <col min="28" max="28" width="2.81640625" bestFit="1" customWidth="1"/>
    <col min="29" max="29" width="24.08984375" bestFit="1" customWidth="1"/>
    <col min="30" max="30" width="9.26953125" bestFit="1" customWidth="1"/>
    <col min="31" max="31" width="8.7265625" customWidth="1"/>
    <col min="35" max="35" width="8.7265625" customWidth="1"/>
  </cols>
  <sheetData>
    <row r="1" spans="1:34" ht="14" x14ac:dyDescent="0.3">
      <c r="A1" s="315"/>
      <c r="B1" s="313"/>
      <c r="C1" s="313"/>
      <c r="D1" s="313"/>
      <c r="E1" s="313"/>
      <c r="F1" s="313"/>
      <c r="G1" s="326"/>
      <c r="H1" s="331"/>
      <c r="I1" s="337"/>
      <c r="J1" s="326"/>
      <c r="K1" s="326"/>
      <c r="L1" s="326"/>
      <c r="M1" s="326"/>
      <c r="N1" s="312"/>
      <c r="O1" s="340"/>
      <c r="P1" s="312"/>
      <c r="Q1" s="312"/>
      <c r="R1" s="312"/>
      <c r="S1" s="312"/>
      <c r="T1" s="312"/>
      <c r="U1" s="370"/>
      <c r="V1" s="375" t="s">
        <v>12</v>
      </c>
      <c r="W1" s="376">
        <v>43388</v>
      </c>
      <c r="X1" s="370"/>
      <c r="Y1" s="370"/>
      <c r="Z1" s="370"/>
      <c r="AA1" s="370"/>
      <c r="AB1" s="349"/>
      <c r="AC1" s="354" t="s">
        <v>9</v>
      </c>
      <c r="AD1" s="356" t="s">
        <v>18</v>
      </c>
      <c r="AE1" s="349"/>
      <c r="AF1" s="349"/>
      <c r="AG1" s="349"/>
      <c r="AH1" s="349"/>
    </row>
    <row r="2" spans="1:34" ht="13" x14ac:dyDescent="0.3">
      <c r="A2" s="316" t="s">
        <v>12</v>
      </c>
      <c r="B2" s="318">
        <v>43290</v>
      </c>
      <c r="G2" s="326"/>
      <c r="H2" s="331" t="s">
        <v>12</v>
      </c>
      <c r="I2" s="332">
        <v>43322</v>
      </c>
      <c r="J2" s="326"/>
      <c r="K2" s="326"/>
      <c r="L2" s="326"/>
      <c r="M2" s="326"/>
      <c r="O2" s="343" t="s">
        <v>12</v>
      </c>
      <c r="P2" s="344">
        <v>43353</v>
      </c>
      <c r="Q2" s="376">
        <v>43369</v>
      </c>
      <c r="U2" s="370"/>
      <c r="V2" s="375" t="s">
        <v>11</v>
      </c>
      <c r="W2" s="378">
        <v>7774.0867579908509</v>
      </c>
      <c r="X2" s="370"/>
      <c r="Y2" s="370"/>
      <c r="Z2" s="370"/>
      <c r="AA2" s="370"/>
      <c r="AB2" s="349"/>
      <c r="AC2" s="354" t="s">
        <v>17</v>
      </c>
      <c r="AD2" s="361" t="s">
        <v>257</v>
      </c>
      <c r="AE2" s="349" t="s">
        <v>260</v>
      </c>
      <c r="AF2" s="349"/>
      <c r="AG2" s="349"/>
      <c r="AH2" s="349"/>
    </row>
    <row r="3" spans="1:34" ht="15" x14ac:dyDescent="0.3">
      <c r="A3" s="316"/>
      <c r="B3" s="317"/>
      <c r="C3" s="313"/>
      <c r="D3" s="313"/>
      <c r="E3" s="313"/>
      <c r="F3" s="313"/>
      <c r="G3" s="326"/>
      <c r="H3" s="331"/>
      <c r="I3" s="326"/>
      <c r="J3" s="326"/>
      <c r="K3" s="326"/>
      <c r="L3" s="326"/>
      <c r="M3" s="326"/>
      <c r="N3" s="312"/>
      <c r="O3" s="343" t="s">
        <v>11</v>
      </c>
      <c r="P3" s="346">
        <v>1742.8912213740591</v>
      </c>
      <c r="Q3" s="368">
        <v>3349.8188405797282</v>
      </c>
      <c r="R3" s="312"/>
      <c r="S3" s="312"/>
      <c r="T3" s="312"/>
      <c r="U3" s="370"/>
      <c r="V3" s="375" t="s">
        <v>14</v>
      </c>
      <c r="W3" s="378">
        <v>5483305.3652968081</v>
      </c>
      <c r="X3" s="370"/>
      <c r="Y3" s="370"/>
      <c r="Z3" s="370"/>
      <c r="AA3" s="370"/>
      <c r="AB3" s="349"/>
      <c r="AC3" s="354" t="s">
        <v>13</v>
      </c>
      <c r="AD3" s="361"/>
      <c r="AE3" s="349"/>
      <c r="AF3" s="349"/>
      <c r="AG3" s="349"/>
      <c r="AH3" s="349"/>
    </row>
    <row r="4" spans="1:34" ht="15" x14ac:dyDescent="0.3">
      <c r="A4" s="316" t="s">
        <v>11</v>
      </c>
      <c r="B4" s="319">
        <v>3242.4836601307393</v>
      </c>
      <c r="C4" s="313"/>
      <c r="D4" s="313"/>
      <c r="E4" s="313"/>
      <c r="F4" s="313"/>
      <c r="G4" s="326"/>
      <c r="H4" s="331" t="s">
        <v>11</v>
      </c>
      <c r="I4" s="334">
        <v>1344.2214111922463</v>
      </c>
      <c r="J4" s="326"/>
      <c r="K4" s="326"/>
      <c r="L4" s="326"/>
      <c r="M4" s="326"/>
      <c r="N4" s="312"/>
      <c r="O4" s="343" t="s">
        <v>14</v>
      </c>
      <c r="P4" s="346">
        <v>1536993.3683206022</v>
      </c>
      <c r="Q4" s="368">
        <v>381062.3188405789</v>
      </c>
      <c r="R4" s="312"/>
      <c r="S4" s="312"/>
      <c r="T4" s="312"/>
      <c r="U4" s="370"/>
      <c r="V4" s="375" t="s">
        <v>10</v>
      </c>
      <c r="W4" s="379">
        <v>62.118595123291016</v>
      </c>
      <c r="X4" s="370"/>
      <c r="Y4" s="370"/>
      <c r="Z4" s="370"/>
      <c r="AA4" s="370"/>
      <c r="AB4" s="349"/>
      <c r="AC4" s="354" t="s">
        <v>12</v>
      </c>
      <c r="AD4" s="355">
        <v>43355</v>
      </c>
      <c r="AE4" s="349"/>
      <c r="AF4" s="349"/>
      <c r="AG4" s="349"/>
      <c r="AH4" s="349"/>
    </row>
    <row r="5" spans="1:34" ht="15" x14ac:dyDescent="0.3">
      <c r="A5" s="316" t="s">
        <v>250</v>
      </c>
      <c r="B5" s="319">
        <v>742005.53921568417</v>
      </c>
      <c r="C5" s="313"/>
      <c r="D5" s="313"/>
      <c r="E5" s="313"/>
      <c r="F5" s="313"/>
      <c r="G5" s="326"/>
      <c r="H5" s="331" t="s">
        <v>14</v>
      </c>
      <c r="I5" s="334">
        <v>728075.58090024302</v>
      </c>
      <c r="J5" s="326"/>
      <c r="K5" s="326"/>
      <c r="L5" s="326"/>
      <c r="M5" s="326"/>
      <c r="N5" s="312"/>
      <c r="O5" s="343" t="s">
        <v>10</v>
      </c>
      <c r="P5" s="347">
        <v>52.945358276367188</v>
      </c>
      <c r="Q5" s="369">
        <v>42.897388458251953</v>
      </c>
      <c r="R5" s="312"/>
      <c r="S5" s="312"/>
      <c r="T5" s="312"/>
      <c r="AB5" s="349"/>
      <c r="AC5" s="354"/>
      <c r="AD5" s="349"/>
      <c r="AE5" s="349"/>
      <c r="AF5" s="349"/>
      <c r="AG5" s="349"/>
      <c r="AH5" s="349"/>
    </row>
    <row r="6" spans="1:34" ht="13" x14ac:dyDescent="0.3">
      <c r="A6" s="316" t="s">
        <v>10</v>
      </c>
      <c r="B6" s="320">
        <v>47.696224212646484</v>
      </c>
      <c r="C6" s="313"/>
      <c r="D6" s="313"/>
      <c r="E6" s="313"/>
      <c r="F6" s="313"/>
      <c r="G6" s="326"/>
      <c r="H6" s="331" t="s">
        <v>10</v>
      </c>
      <c r="I6" s="335">
        <v>47.559673309326172</v>
      </c>
      <c r="J6" s="326"/>
      <c r="K6" s="326"/>
      <c r="L6" s="326"/>
      <c r="M6" s="326"/>
      <c r="AB6" s="349"/>
      <c r="AC6" s="354" t="s">
        <v>11</v>
      </c>
      <c r="AD6" s="358">
        <v>1055.2243589743582</v>
      </c>
      <c r="AE6" s="349"/>
      <c r="AF6" s="349"/>
      <c r="AG6" s="349"/>
      <c r="AH6" s="349"/>
    </row>
    <row r="7" spans="1:34" ht="15" x14ac:dyDescent="0.3">
      <c r="AB7" s="349"/>
      <c r="AC7" s="354" t="s">
        <v>14</v>
      </c>
      <c r="AD7" s="358">
        <v>483524.03846153867</v>
      </c>
      <c r="AE7" s="349"/>
      <c r="AF7" s="349"/>
      <c r="AG7" s="349"/>
      <c r="AH7" s="349"/>
    </row>
    <row r="8" spans="1:34" ht="13" x14ac:dyDescent="0.3">
      <c r="A8" s="313"/>
      <c r="B8" s="316" t="s">
        <v>2</v>
      </c>
      <c r="C8" s="316" t="s">
        <v>2</v>
      </c>
      <c r="D8" s="316" t="s">
        <v>4</v>
      </c>
      <c r="E8" s="316" t="s">
        <v>4</v>
      </c>
      <c r="F8" s="313"/>
      <c r="G8" s="326"/>
      <c r="H8" s="326"/>
      <c r="I8" s="331" t="s">
        <v>2</v>
      </c>
      <c r="J8" s="331" t="s">
        <v>2</v>
      </c>
      <c r="K8" s="331" t="s">
        <v>4</v>
      </c>
      <c r="L8" s="331" t="s">
        <v>4</v>
      </c>
      <c r="M8" s="326"/>
      <c r="N8" s="312"/>
      <c r="O8" s="312"/>
      <c r="P8" s="343" t="s">
        <v>2</v>
      </c>
      <c r="Q8" s="343" t="s">
        <v>2</v>
      </c>
      <c r="R8" s="343" t="s">
        <v>4</v>
      </c>
      <c r="S8" s="343" t="s">
        <v>4</v>
      </c>
      <c r="T8" s="312"/>
      <c r="U8" s="370"/>
      <c r="V8" s="370"/>
      <c r="W8" s="375" t="s">
        <v>2</v>
      </c>
      <c r="X8" s="375" t="s">
        <v>2</v>
      </c>
      <c r="Y8" s="375" t="s">
        <v>4</v>
      </c>
      <c r="Z8" s="375" t="s">
        <v>4</v>
      </c>
      <c r="AA8" s="370"/>
      <c r="AB8" s="349"/>
      <c r="AC8" s="354" t="s">
        <v>10</v>
      </c>
      <c r="AD8" s="359">
        <v>44.611549377441406</v>
      </c>
      <c r="AE8" s="349"/>
      <c r="AF8" s="349"/>
      <c r="AG8" s="349"/>
      <c r="AH8" s="349"/>
    </row>
    <row r="9" spans="1:34" ht="15" x14ac:dyDescent="0.3">
      <c r="A9" s="315" t="s">
        <v>1</v>
      </c>
      <c r="B9" s="316" t="s">
        <v>5</v>
      </c>
      <c r="C9" s="316" t="s">
        <v>3</v>
      </c>
      <c r="D9" s="316" t="s">
        <v>251</v>
      </c>
      <c r="E9" s="316" t="s">
        <v>3</v>
      </c>
      <c r="F9" s="321" t="s">
        <v>16</v>
      </c>
      <c r="G9" s="326"/>
      <c r="H9" s="328" t="s">
        <v>1</v>
      </c>
      <c r="I9" s="331" t="s">
        <v>5</v>
      </c>
      <c r="J9" s="331" t="s">
        <v>3</v>
      </c>
      <c r="K9" s="331" t="s">
        <v>8</v>
      </c>
      <c r="L9" s="331" t="s">
        <v>3</v>
      </c>
      <c r="M9" s="336" t="s">
        <v>16</v>
      </c>
      <c r="N9" s="312"/>
      <c r="O9" s="339" t="s">
        <v>1</v>
      </c>
      <c r="P9" s="343" t="s">
        <v>5</v>
      </c>
      <c r="Q9" s="343" t="s">
        <v>3</v>
      </c>
      <c r="R9" s="343" t="s">
        <v>8</v>
      </c>
      <c r="S9" s="343" t="s">
        <v>3</v>
      </c>
      <c r="T9" s="348" t="s">
        <v>16</v>
      </c>
      <c r="U9" s="370"/>
      <c r="V9" s="372" t="s">
        <v>1</v>
      </c>
      <c r="W9" s="375" t="s">
        <v>5</v>
      </c>
      <c r="X9" s="375" t="s">
        <v>3</v>
      </c>
      <c r="Y9" s="375" t="s">
        <v>8</v>
      </c>
      <c r="Z9" s="375" t="s">
        <v>3</v>
      </c>
      <c r="AA9" s="380" t="s">
        <v>16</v>
      </c>
    </row>
    <row r="10" spans="1:34" ht="13" x14ac:dyDescent="0.3">
      <c r="A10" s="322" t="s">
        <v>0</v>
      </c>
      <c r="B10" s="322" t="s">
        <v>0</v>
      </c>
      <c r="C10" s="322" t="s">
        <v>0</v>
      </c>
      <c r="D10" s="322" t="s">
        <v>0</v>
      </c>
      <c r="E10" s="322" t="s">
        <v>0</v>
      </c>
      <c r="F10" s="322" t="s">
        <v>0</v>
      </c>
      <c r="G10" s="327" t="s">
        <v>0</v>
      </c>
      <c r="H10" s="327" t="s">
        <v>0</v>
      </c>
      <c r="I10" s="327" t="s">
        <v>0</v>
      </c>
      <c r="J10" s="327" t="s">
        <v>0</v>
      </c>
      <c r="K10" s="327" t="s">
        <v>0</v>
      </c>
      <c r="L10" s="327" t="s">
        <v>0</v>
      </c>
      <c r="M10" s="327" t="s">
        <v>0</v>
      </c>
      <c r="N10" s="338" t="s">
        <v>0</v>
      </c>
      <c r="O10" s="338" t="s">
        <v>0</v>
      </c>
      <c r="P10" s="338" t="s">
        <v>0</v>
      </c>
      <c r="Q10" s="338" t="s">
        <v>0</v>
      </c>
      <c r="R10" s="338" t="s">
        <v>0</v>
      </c>
      <c r="S10" s="338" t="s">
        <v>0</v>
      </c>
      <c r="T10" s="338" t="s">
        <v>0</v>
      </c>
      <c r="U10" s="371" t="s">
        <v>0</v>
      </c>
      <c r="V10" s="371" t="s">
        <v>0</v>
      </c>
      <c r="W10" s="371" t="s">
        <v>0</v>
      </c>
      <c r="X10" s="371" t="s">
        <v>0</v>
      </c>
      <c r="Y10" s="371" t="s">
        <v>0</v>
      </c>
      <c r="Z10" s="371" t="s">
        <v>0</v>
      </c>
      <c r="AA10" s="371" t="s">
        <v>0</v>
      </c>
      <c r="AB10" s="349"/>
      <c r="AC10" s="349"/>
      <c r="AD10" s="354" t="s">
        <v>2</v>
      </c>
      <c r="AE10" s="354" t="s">
        <v>2</v>
      </c>
      <c r="AF10" s="354" t="s">
        <v>4</v>
      </c>
      <c r="AG10" s="354" t="s">
        <v>4</v>
      </c>
      <c r="AH10" s="349"/>
    </row>
    <row r="11" spans="1:34" ht="15" x14ac:dyDescent="0.3">
      <c r="A11" s="323" t="s">
        <v>98</v>
      </c>
      <c r="B11" s="324">
        <v>2137.0915032679741</v>
      </c>
      <c r="C11" s="325">
        <v>65.909090909090509</v>
      </c>
      <c r="D11" s="324">
        <v>37612.810457516345</v>
      </c>
      <c r="E11" s="325">
        <v>5.0690740795916289</v>
      </c>
      <c r="F11" s="314" t="s">
        <v>43</v>
      </c>
      <c r="G11" s="326">
        <v>1</v>
      </c>
      <c r="H11" s="333" t="s">
        <v>86</v>
      </c>
      <c r="I11" s="329">
        <v>82.299270072992698</v>
      </c>
      <c r="J11" s="330">
        <v>6.1224489795916899</v>
      </c>
      <c r="K11" s="329">
        <v>7818.4306569343062</v>
      </c>
      <c r="L11" s="330">
        <v>1.0738487681824265</v>
      </c>
      <c r="M11" s="326" t="s">
        <v>34</v>
      </c>
      <c r="N11" s="312">
        <v>1</v>
      </c>
      <c r="O11" s="345" t="s">
        <v>98</v>
      </c>
      <c r="P11" s="341">
        <v>559.44656488549617</v>
      </c>
      <c r="Q11" s="342">
        <v>32.098765432098517</v>
      </c>
      <c r="R11" s="341">
        <v>1083088.5496183205</v>
      </c>
      <c r="S11" s="342">
        <v>70.468004087861388</v>
      </c>
      <c r="T11" s="312" t="s">
        <v>43</v>
      </c>
      <c r="U11" s="370">
        <v>1</v>
      </c>
      <c r="V11" s="377" t="s">
        <v>55</v>
      </c>
      <c r="W11" s="373">
        <v>51.484018264840181</v>
      </c>
      <c r="X11" s="374">
        <v>0.66225165562914046</v>
      </c>
      <c r="Y11" s="373">
        <v>97304.794520547948</v>
      </c>
      <c r="Z11" s="374">
        <v>1.774564574433124</v>
      </c>
      <c r="AA11" s="370" t="s">
        <v>43</v>
      </c>
      <c r="AB11" s="349"/>
      <c r="AC11" s="351" t="s">
        <v>1</v>
      </c>
      <c r="AD11" s="354" t="s">
        <v>5</v>
      </c>
      <c r="AE11" s="354" t="s">
        <v>3</v>
      </c>
      <c r="AF11" s="354" t="s">
        <v>8</v>
      </c>
      <c r="AG11" s="354" t="s">
        <v>3</v>
      </c>
      <c r="AH11" s="360" t="s">
        <v>16</v>
      </c>
    </row>
    <row r="12" spans="1:34" x14ac:dyDescent="0.25">
      <c r="A12" s="323" t="s">
        <v>252</v>
      </c>
      <c r="B12" s="324">
        <v>73.692810457516345</v>
      </c>
      <c r="C12" s="325">
        <v>2.2727272727272587</v>
      </c>
      <c r="D12" s="324">
        <v>2210.7843137254904</v>
      </c>
      <c r="E12" s="325">
        <v>0.29794714417662393</v>
      </c>
      <c r="F12" s="314" t="s">
        <v>43</v>
      </c>
      <c r="G12" s="326">
        <v>2</v>
      </c>
      <c r="H12" s="333" t="s">
        <v>165</v>
      </c>
      <c r="I12" s="329">
        <v>41.149635036496349</v>
      </c>
      <c r="J12" s="330">
        <v>3.0612244897958449</v>
      </c>
      <c r="K12" s="329">
        <v>5143.7043795620439</v>
      </c>
      <c r="L12" s="330">
        <v>0.70647945275159652</v>
      </c>
      <c r="M12" s="326" t="s">
        <v>34</v>
      </c>
      <c r="N12" s="312">
        <v>2</v>
      </c>
      <c r="O12" s="345" t="s">
        <v>55</v>
      </c>
      <c r="P12" s="341">
        <v>43.034351145038173</v>
      </c>
      <c r="Q12" s="342">
        <v>2.4691358024691175</v>
      </c>
      <c r="R12" s="341">
        <v>40667.461832061075</v>
      </c>
      <c r="S12" s="342">
        <v>2.6459100390586872</v>
      </c>
      <c r="T12" s="312" t="s">
        <v>43</v>
      </c>
      <c r="U12" s="370">
        <v>2</v>
      </c>
      <c r="V12" s="377" t="s">
        <v>21</v>
      </c>
      <c r="W12" s="373">
        <v>3655.3652968036531</v>
      </c>
      <c r="X12" s="374">
        <v>47.019867549668973</v>
      </c>
      <c r="Y12" s="373">
        <v>1900789.9543378996</v>
      </c>
      <c r="Z12" s="374">
        <v>34.665039200037526</v>
      </c>
      <c r="AA12" s="370" t="s">
        <v>22</v>
      </c>
      <c r="AB12" s="350" t="s">
        <v>0</v>
      </c>
      <c r="AC12" s="350" t="s">
        <v>0</v>
      </c>
      <c r="AD12" s="350" t="s">
        <v>0</v>
      </c>
      <c r="AE12" s="350" t="s">
        <v>0</v>
      </c>
      <c r="AF12" s="350" t="s">
        <v>0</v>
      </c>
      <c r="AG12" s="350" t="s">
        <v>0</v>
      </c>
      <c r="AH12" s="350" t="s">
        <v>0</v>
      </c>
    </row>
    <row r="13" spans="1:34" x14ac:dyDescent="0.25">
      <c r="A13" s="323" t="s">
        <v>253</v>
      </c>
      <c r="B13" s="324">
        <v>55.269607843137251</v>
      </c>
      <c r="C13" s="325">
        <v>1.7045454545454437</v>
      </c>
      <c r="D13" s="324">
        <v>68534.313725490196</v>
      </c>
      <c r="E13" s="325">
        <v>9.2363614694753426</v>
      </c>
      <c r="F13" s="314" t="s">
        <v>43</v>
      </c>
      <c r="G13" s="326">
        <v>3</v>
      </c>
      <c r="H13" s="333" t="s">
        <v>33</v>
      </c>
      <c r="I13" s="329">
        <v>13.716545012165449</v>
      </c>
      <c r="J13" s="330">
        <v>1.0204081632652815</v>
      </c>
      <c r="K13" s="329">
        <v>1165.9063260340631</v>
      </c>
      <c r="L13" s="330">
        <v>0.16013534262369516</v>
      </c>
      <c r="M13" s="326" t="s">
        <v>34</v>
      </c>
      <c r="N13" s="312">
        <v>3</v>
      </c>
      <c r="O13" s="345" t="s">
        <v>45</v>
      </c>
      <c r="P13" s="341">
        <v>839.16984732824426</v>
      </c>
      <c r="Q13" s="342">
        <v>48.148148148147776</v>
      </c>
      <c r="R13" s="341">
        <v>16783.396946564884</v>
      </c>
      <c r="S13" s="342">
        <v>1.091962873262315</v>
      </c>
      <c r="T13" s="312" t="s">
        <v>22</v>
      </c>
      <c r="U13" s="370">
        <v>3</v>
      </c>
      <c r="V13" s="377" t="s">
        <v>45</v>
      </c>
      <c r="W13" s="373">
        <v>463.35616438356163</v>
      </c>
      <c r="X13" s="374">
        <v>5.9602649006622643</v>
      </c>
      <c r="Y13" s="373">
        <v>9267.1232876712329</v>
      </c>
      <c r="Z13" s="374">
        <v>0.16900614994601179</v>
      </c>
      <c r="AA13" s="370" t="s">
        <v>22</v>
      </c>
      <c r="AB13" s="349">
        <v>1</v>
      </c>
      <c r="AC13" s="357" t="s">
        <v>45</v>
      </c>
      <c r="AD13" s="352">
        <v>274.64743589743591</v>
      </c>
      <c r="AE13" s="353">
        <v>26.027397260273993</v>
      </c>
      <c r="AF13" s="352">
        <v>5492.9487179487187</v>
      </c>
      <c r="AG13" s="353">
        <v>1.1360239162929742</v>
      </c>
      <c r="AH13" s="349" t="s">
        <v>22</v>
      </c>
    </row>
    <row r="14" spans="1:34" x14ac:dyDescent="0.25">
      <c r="A14" s="323" t="s">
        <v>42</v>
      </c>
      <c r="B14" s="324">
        <v>55.269607843137251</v>
      </c>
      <c r="C14" s="325">
        <v>1.7045454545454437</v>
      </c>
      <c r="D14" s="324">
        <v>222183.82352941175</v>
      </c>
      <c r="E14" s="325">
        <v>29.9436879897507</v>
      </c>
      <c r="F14" s="314" t="s">
        <v>43</v>
      </c>
      <c r="G14" s="326">
        <v>4</v>
      </c>
      <c r="H14" s="333" t="s">
        <v>21</v>
      </c>
      <c r="I14" s="329">
        <v>274.33090024330897</v>
      </c>
      <c r="J14" s="330">
        <v>20.408163265305632</v>
      </c>
      <c r="K14" s="329">
        <v>142652.06812652067</v>
      </c>
      <c r="L14" s="330">
        <v>19.593030156310938</v>
      </c>
      <c r="M14" s="326" t="s">
        <v>22</v>
      </c>
      <c r="N14" s="312">
        <v>4</v>
      </c>
      <c r="O14" s="345" t="s">
        <v>171</v>
      </c>
      <c r="P14" s="341">
        <v>43.034351145038173</v>
      </c>
      <c r="Q14" s="342">
        <v>2.4691358024691175</v>
      </c>
      <c r="R14" s="341">
        <v>15062.022900763361</v>
      </c>
      <c r="S14" s="342">
        <v>0.97996668113284702</v>
      </c>
      <c r="T14" s="312" t="s">
        <v>24</v>
      </c>
      <c r="U14" s="370">
        <v>4</v>
      </c>
      <c r="V14" s="377" t="s">
        <v>192</v>
      </c>
      <c r="W14" s="373">
        <v>1338.5844748858447</v>
      </c>
      <c r="X14" s="374">
        <v>17.218543046357652</v>
      </c>
      <c r="Y14" s="373">
        <v>2623625.5707762553</v>
      </c>
      <c r="Z14" s="374">
        <v>47.84751889582644</v>
      </c>
      <c r="AA14" s="370" t="s">
        <v>24</v>
      </c>
      <c r="AB14" s="349">
        <v>2</v>
      </c>
      <c r="AC14" s="357" t="s">
        <v>21</v>
      </c>
      <c r="AD14" s="352">
        <v>144.55128205128204</v>
      </c>
      <c r="AE14" s="353">
        <v>13.698630136986312</v>
      </c>
      <c r="AF14" s="352">
        <v>75166.666666666657</v>
      </c>
      <c r="AG14" s="353">
        <v>15.545590433482801</v>
      </c>
      <c r="AH14" s="349" t="s">
        <v>22</v>
      </c>
    </row>
    <row r="15" spans="1:34" x14ac:dyDescent="0.25">
      <c r="A15" s="323" t="s">
        <v>55</v>
      </c>
      <c r="B15" s="324">
        <v>36.846405228758172</v>
      </c>
      <c r="C15" s="325">
        <v>1.1363636363636294</v>
      </c>
      <c r="D15" s="324">
        <v>23213.23529411765</v>
      </c>
      <c r="E15" s="325">
        <v>3.1284450138545514</v>
      </c>
      <c r="F15" s="314" t="s">
        <v>43</v>
      </c>
      <c r="G15" s="326">
        <v>5</v>
      </c>
      <c r="H15" s="333" t="s">
        <v>45</v>
      </c>
      <c r="I15" s="329">
        <v>41.149635036496349</v>
      </c>
      <c r="J15" s="330">
        <v>3.0612244897958449</v>
      </c>
      <c r="K15" s="329">
        <v>822.99270072992704</v>
      </c>
      <c r="L15" s="330">
        <v>0.11303671244025544</v>
      </c>
      <c r="M15" s="326" t="s">
        <v>22</v>
      </c>
      <c r="N15" s="312">
        <v>5</v>
      </c>
      <c r="O15" s="345" t="s">
        <v>25</v>
      </c>
      <c r="P15" s="341">
        <v>43.034351145038173</v>
      </c>
      <c r="Q15" s="342">
        <v>2.4691358024691175</v>
      </c>
      <c r="R15" s="341">
        <v>3227.5763358778631</v>
      </c>
      <c r="S15" s="342">
        <v>0.20999286024275293</v>
      </c>
      <c r="T15" s="312" t="s">
        <v>24</v>
      </c>
      <c r="U15" s="370">
        <v>5</v>
      </c>
      <c r="V15" s="377" t="s">
        <v>25</v>
      </c>
      <c r="W15" s="373">
        <v>720.77625570776263</v>
      </c>
      <c r="X15" s="374">
        <v>9.2715231788079677</v>
      </c>
      <c r="Y15" s="373">
        <v>39642.694063926945</v>
      </c>
      <c r="Z15" s="374">
        <v>0.7229707525468283</v>
      </c>
      <c r="AA15" s="370" t="s">
        <v>24</v>
      </c>
      <c r="AB15" s="349">
        <v>3</v>
      </c>
      <c r="AC15" s="357" t="s">
        <v>25</v>
      </c>
      <c r="AD15" s="352">
        <v>115.64102564102564</v>
      </c>
      <c r="AE15" s="353">
        <v>10.958904109589049</v>
      </c>
      <c r="AF15" s="352">
        <v>5782.0512820512813</v>
      </c>
      <c r="AG15" s="353">
        <v>1.1958146487294463</v>
      </c>
      <c r="AH15" s="349" t="s">
        <v>24</v>
      </c>
    </row>
    <row r="16" spans="1:34" x14ac:dyDescent="0.25">
      <c r="A16" s="323" t="s">
        <v>45</v>
      </c>
      <c r="B16" s="324">
        <v>110.5392156862745</v>
      </c>
      <c r="C16" s="325">
        <v>3.4090909090908874</v>
      </c>
      <c r="D16" s="324">
        <v>2210.7843137254899</v>
      </c>
      <c r="E16" s="325">
        <v>0.29794714417662388</v>
      </c>
      <c r="F16" s="314" t="s">
        <v>22</v>
      </c>
      <c r="G16" s="326">
        <v>6</v>
      </c>
      <c r="H16" s="333" t="s">
        <v>40</v>
      </c>
      <c r="I16" s="329">
        <v>260.61435523114352</v>
      </c>
      <c r="J16" s="330">
        <v>19.387755102040348</v>
      </c>
      <c r="K16" s="329">
        <v>131870.86374695861</v>
      </c>
      <c r="L16" s="330">
        <v>18.112249223343589</v>
      </c>
      <c r="M16" s="326" t="s">
        <v>24</v>
      </c>
      <c r="N16" s="312">
        <v>6</v>
      </c>
      <c r="O16" s="345" t="s">
        <v>23</v>
      </c>
      <c r="P16" s="341">
        <v>43.034351145038173</v>
      </c>
      <c r="Q16" s="342">
        <v>2.4691358024691175</v>
      </c>
      <c r="R16" s="341">
        <v>344274.80916030536</v>
      </c>
      <c r="S16" s="342">
        <v>22.399238425893646</v>
      </c>
      <c r="T16" s="312" t="s">
        <v>24</v>
      </c>
      <c r="U16" s="370">
        <v>6</v>
      </c>
      <c r="V16" s="377" t="s">
        <v>59</v>
      </c>
      <c r="W16" s="373">
        <v>205.93607305936072</v>
      </c>
      <c r="X16" s="374">
        <v>2.6490066225165618</v>
      </c>
      <c r="Y16" s="373">
        <v>37068.493150684932</v>
      </c>
      <c r="Z16" s="374">
        <v>0.67602459978404716</v>
      </c>
      <c r="AA16" s="370" t="s">
        <v>24</v>
      </c>
      <c r="AB16" s="349">
        <v>4</v>
      </c>
      <c r="AC16" s="357" t="s">
        <v>26</v>
      </c>
      <c r="AD16" s="352">
        <v>86.730769230769226</v>
      </c>
      <c r="AE16" s="353">
        <v>8.2191780821917853</v>
      </c>
      <c r="AF16" s="352">
        <v>2168.2692307692305</v>
      </c>
      <c r="AG16" s="353">
        <v>0.44843049327354234</v>
      </c>
      <c r="AH16" s="349" t="s">
        <v>27</v>
      </c>
    </row>
    <row r="17" spans="1:34" x14ac:dyDescent="0.25">
      <c r="A17" s="323" t="s">
        <v>21</v>
      </c>
      <c r="B17" s="324">
        <v>18.423202614379086</v>
      </c>
      <c r="C17" s="325">
        <v>0.56818181818181468</v>
      </c>
      <c r="D17" s="324">
        <v>9580.0653594771247</v>
      </c>
      <c r="E17" s="325">
        <v>1.291104291432037</v>
      </c>
      <c r="F17" s="314" t="s">
        <v>22</v>
      </c>
      <c r="G17" s="326">
        <v>7</v>
      </c>
      <c r="H17" s="333" t="s">
        <v>25</v>
      </c>
      <c r="I17" s="329">
        <v>164.5985401459854</v>
      </c>
      <c r="J17" s="330">
        <v>12.24489795918338</v>
      </c>
      <c r="K17" s="329">
        <v>8229.9270072992695</v>
      </c>
      <c r="L17" s="330">
        <v>1.1303671244025542</v>
      </c>
      <c r="M17" s="326" t="s">
        <v>24</v>
      </c>
      <c r="N17" s="312">
        <v>7</v>
      </c>
      <c r="O17" s="345" t="s">
        <v>38</v>
      </c>
      <c r="P17" s="341">
        <v>21.517175572519086</v>
      </c>
      <c r="Q17" s="342">
        <v>1.2345679012345587</v>
      </c>
      <c r="R17" s="341">
        <v>2108.6832061068703</v>
      </c>
      <c r="S17" s="342">
        <v>0.13719533535859857</v>
      </c>
      <c r="T17" s="312" t="s">
        <v>24</v>
      </c>
      <c r="U17" s="370">
        <v>7</v>
      </c>
      <c r="V17" s="377" t="s">
        <v>70</v>
      </c>
      <c r="W17" s="373">
        <v>102.96803652968036</v>
      </c>
      <c r="X17" s="374">
        <v>1.3245033112582809</v>
      </c>
      <c r="Y17" s="373">
        <v>39127.853881278541</v>
      </c>
      <c r="Z17" s="374">
        <v>0.71358152199427205</v>
      </c>
      <c r="AA17" s="370" t="s">
        <v>24</v>
      </c>
      <c r="AB17" s="349">
        <v>5</v>
      </c>
      <c r="AC17" s="357" t="s">
        <v>167</v>
      </c>
      <c r="AD17" s="352">
        <v>86.730769230769226</v>
      </c>
      <c r="AE17" s="353">
        <v>8.2191780821917853</v>
      </c>
      <c r="AF17" s="352">
        <v>1734.6153846153845</v>
      </c>
      <c r="AG17" s="353">
        <v>0.3587443946188339</v>
      </c>
      <c r="AH17" s="349" t="s">
        <v>34</v>
      </c>
    </row>
    <row r="18" spans="1:34" x14ac:dyDescent="0.25">
      <c r="A18" s="323" t="s">
        <v>25</v>
      </c>
      <c r="B18" s="324">
        <v>110.5392156862745</v>
      </c>
      <c r="C18" s="325">
        <v>3.4090909090908874</v>
      </c>
      <c r="D18" s="324">
        <v>5526.9607843137255</v>
      </c>
      <c r="E18" s="325">
        <v>0.74486786044155973</v>
      </c>
      <c r="F18" s="314" t="s">
        <v>24</v>
      </c>
      <c r="G18" s="326">
        <v>8</v>
      </c>
      <c r="H18" s="333" t="s">
        <v>31</v>
      </c>
      <c r="I18" s="329">
        <v>150.88199513381994</v>
      </c>
      <c r="J18" s="330">
        <v>11.224489795918098</v>
      </c>
      <c r="K18" s="329">
        <v>346591.0310218978</v>
      </c>
      <c r="L18" s="330">
        <v>47.603715893526974</v>
      </c>
      <c r="M18" s="326" t="s">
        <v>24</v>
      </c>
      <c r="N18" s="312">
        <v>8</v>
      </c>
      <c r="O18" s="345" t="s">
        <v>32</v>
      </c>
      <c r="P18" s="341">
        <v>21.517175572519086</v>
      </c>
      <c r="Q18" s="342">
        <v>1.2345679012345587</v>
      </c>
      <c r="R18" s="341">
        <v>2840.2671755725196</v>
      </c>
      <c r="S18" s="342">
        <v>0.1847937170136226</v>
      </c>
      <c r="T18" s="312" t="s">
        <v>24</v>
      </c>
      <c r="U18" s="370">
        <v>8</v>
      </c>
      <c r="V18" s="377" t="s">
        <v>41</v>
      </c>
      <c r="W18" s="373">
        <v>102.96803652968036</v>
      </c>
      <c r="X18" s="374">
        <v>1.3245033112582809</v>
      </c>
      <c r="Y18" s="373">
        <v>12356.164383561643</v>
      </c>
      <c r="Z18" s="374">
        <v>0.22534153326134904</v>
      </c>
      <c r="AA18" s="370" t="s">
        <v>24</v>
      </c>
      <c r="AB18" s="349">
        <v>6</v>
      </c>
      <c r="AC18" s="357" t="s">
        <v>30</v>
      </c>
      <c r="AD18" s="352">
        <v>72.275641025641022</v>
      </c>
      <c r="AE18" s="353">
        <v>6.8493150684931559</v>
      </c>
      <c r="AF18" s="352">
        <v>26741.98717948718</v>
      </c>
      <c r="AG18" s="353">
        <v>5.5306427503736897</v>
      </c>
      <c r="AH18" s="349" t="s">
        <v>24</v>
      </c>
    </row>
    <row r="19" spans="1:34" x14ac:dyDescent="0.25">
      <c r="A19" s="323" t="s">
        <v>35</v>
      </c>
      <c r="B19" s="324">
        <v>110.5392156862745</v>
      </c>
      <c r="C19" s="325">
        <v>3.4090909090908874</v>
      </c>
      <c r="D19" s="324">
        <v>20449.754901960783</v>
      </c>
      <c r="E19" s="325">
        <v>2.756011083633771</v>
      </c>
      <c r="F19" s="314" t="s">
        <v>24</v>
      </c>
      <c r="G19" s="326">
        <v>9</v>
      </c>
      <c r="H19" s="333" t="s">
        <v>30</v>
      </c>
      <c r="I19" s="329">
        <v>54.866180048661796</v>
      </c>
      <c r="J19" s="330">
        <v>4.081632653061126</v>
      </c>
      <c r="K19" s="329">
        <v>20300.486618004863</v>
      </c>
      <c r="L19" s="330">
        <v>2.7882389068596338</v>
      </c>
      <c r="M19" s="326" t="s">
        <v>24</v>
      </c>
      <c r="N19" s="312">
        <v>9</v>
      </c>
      <c r="O19" s="345" t="s">
        <v>35</v>
      </c>
      <c r="P19" s="341">
        <v>21.517175572519086</v>
      </c>
      <c r="Q19" s="342">
        <v>1.2345679012345587</v>
      </c>
      <c r="R19" s="341">
        <v>3980.6774809160311</v>
      </c>
      <c r="S19" s="342">
        <v>0.25899119429939527</v>
      </c>
      <c r="T19" s="312" t="s">
        <v>24</v>
      </c>
      <c r="U19" s="370">
        <v>9</v>
      </c>
      <c r="V19" s="377" t="s">
        <v>39</v>
      </c>
      <c r="W19" s="373">
        <v>102.96803652968036</v>
      </c>
      <c r="X19" s="374">
        <v>1.3245033112582809</v>
      </c>
      <c r="Y19" s="373">
        <v>47365.296803652964</v>
      </c>
      <c r="Z19" s="374">
        <v>0.86380921083517126</v>
      </c>
      <c r="AA19" s="370" t="s">
        <v>24</v>
      </c>
      <c r="AB19" s="349">
        <v>7</v>
      </c>
      <c r="AC19" s="357" t="s">
        <v>31</v>
      </c>
      <c r="AD19" s="352">
        <v>72.275641025641022</v>
      </c>
      <c r="AE19" s="353">
        <v>6.8493150684931559</v>
      </c>
      <c r="AF19" s="352">
        <v>127711.05769230769</v>
      </c>
      <c r="AG19" s="353">
        <v>26.412556053811649</v>
      </c>
      <c r="AH19" s="349" t="s">
        <v>24</v>
      </c>
    </row>
    <row r="20" spans="1:34" x14ac:dyDescent="0.25">
      <c r="A20" s="323" t="s">
        <v>192</v>
      </c>
      <c r="B20" s="324">
        <v>92.116013071895438</v>
      </c>
      <c r="C20" s="325">
        <v>2.8409090909090735</v>
      </c>
      <c r="D20" s="324">
        <v>216656.86274509807</v>
      </c>
      <c r="E20" s="325">
        <v>29.198820129309151</v>
      </c>
      <c r="F20" s="314" t="s">
        <v>24</v>
      </c>
      <c r="G20" s="326">
        <v>10</v>
      </c>
      <c r="H20" s="333" t="s">
        <v>62</v>
      </c>
      <c r="I20" s="329">
        <v>27.433090024330898</v>
      </c>
      <c r="J20" s="330">
        <v>2.040816326530563</v>
      </c>
      <c r="K20" s="329">
        <v>7900.729927007299</v>
      </c>
      <c r="L20" s="330">
        <v>1.0851524394264522</v>
      </c>
      <c r="M20" s="326" t="s">
        <v>24</v>
      </c>
      <c r="N20" s="312">
        <v>10</v>
      </c>
      <c r="O20" s="345" t="s">
        <v>41</v>
      </c>
      <c r="P20" s="341">
        <v>21.517175572519086</v>
      </c>
      <c r="Q20" s="342">
        <v>1.2345679012345587</v>
      </c>
      <c r="R20" s="341">
        <v>2582.0610687022904</v>
      </c>
      <c r="S20" s="342">
        <v>0.16799428819420234</v>
      </c>
      <c r="T20" s="312" t="s">
        <v>24</v>
      </c>
      <c r="U20" s="370">
        <v>10</v>
      </c>
      <c r="V20" s="377" t="s">
        <v>48</v>
      </c>
      <c r="W20" s="373">
        <v>102.96803652968036</v>
      </c>
      <c r="X20" s="374">
        <v>1.3245033112582809</v>
      </c>
      <c r="Y20" s="373">
        <v>9781.9634703196352</v>
      </c>
      <c r="Z20" s="374">
        <v>0.17839538049856801</v>
      </c>
      <c r="AA20" s="370" t="s">
        <v>24</v>
      </c>
      <c r="AB20" s="349">
        <v>8</v>
      </c>
      <c r="AC20" s="357" t="s">
        <v>258</v>
      </c>
      <c r="AD20" s="352">
        <v>43.365384615384613</v>
      </c>
      <c r="AE20" s="353">
        <v>4.1095890410958926</v>
      </c>
      <c r="AF20" s="352">
        <v>121423.07692307692</v>
      </c>
      <c r="AG20" s="353">
        <v>25.112107623318376</v>
      </c>
      <c r="AH20" s="349" t="s">
        <v>27</v>
      </c>
    </row>
    <row r="21" spans="1:34" x14ac:dyDescent="0.25">
      <c r="A21" s="323" t="s">
        <v>103</v>
      </c>
      <c r="B21" s="324">
        <v>55.269607843137251</v>
      </c>
      <c r="C21" s="325">
        <v>1.7045454545454437</v>
      </c>
      <c r="D21" s="324">
        <v>8290.4411764705874</v>
      </c>
      <c r="E21" s="325">
        <v>1.1173017906623395</v>
      </c>
      <c r="F21" s="314" t="s">
        <v>24</v>
      </c>
      <c r="G21" s="326">
        <v>11</v>
      </c>
      <c r="H21" s="333" t="s">
        <v>51</v>
      </c>
      <c r="I21" s="329">
        <v>27.433090024330898</v>
      </c>
      <c r="J21" s="330">
        <v>2.040816326530563</v>
      </c>
      <c r="K21" s="329">
        <v>3840.6326034063259</v>
      </c>
      <c r="L21" s="330">
        <v>0.5275046580545254</v>
      </c>
      <c r="M21" s="326" t="s">
        <v>24</v>
      </c>
      <c r="N21" s="312">
        <v>11</v>
      </c>
      <c r="O21" s="345" t="s">
        <v>72</v>
      </c>
      <c r="P21" s="341">
        <v>43.034351145038173</v>
      </c>
      <c r="Q21" s="342">
        <v>2.4691358024691175</v>
      </c>
      <c r="R21" s="341">
        <v>8391.698473282444</v>
      </c>
      <c r="S21" s="342">
        <v>0.54598143663115761</v>
      </c>
      <c r="T21" s="312" t="s">
        <v>27</v>
      </c>
      <c r="U21" s="370">
        <v>11</v>
      </c>
      <c r="V21" s="377" t="s">
        <v>183</v>
      </c>
      <c r="W21" s="373">
        <v>102.96803652968036</v>
      </c>
      <c r="X21" s="374">
        <v>1.3245033112582809</v>
      </c>
      <c r="Y21" s="373">
        <v>12047.260273972603</v>
      </c>
      <c r="Z21" s="374">
        <v>0.21970799492981533</v>
      </c>
      <c r="AA21" s="370" t="s">
        <v>24</v>
      </c>
      <c r="AB21" s="349">
        <v>9</v>
      </c>
      <c r="AC21" s="357" t="s">
        <v>127</v>
      </c>
      <c r="AD21" s="352">
        <v>28.910256410256409</v>
      </c>
      <c r="AE21" s="353">
        <v>2.7397260273972623</v>
      </c>
      <c r="AF21" s="352">
        <v>50592.948717948719</v>
      </c>
      <c r="AG21" s="353">
        <v>10.463378176382657</v>
      </c>
      <c r="AH21" s="349" t="s">
        <v>24</v>
      </c>
    </row>
    <row r="22" spans="1:34" x14ac:dyDescent="0.25">
      <c r="A22" s="323" t="s">
        <v>107</v>
      </c>
      <c r="B22" s="324">
        <v>36.846405228758172</v>
      </c>
      <c r="C22" s="325">
        <v>1.1363636363636294</v>
      </c>
      <c r="D22" s="324">
        <v>5158.4967320261439</v>
      </c>
      <c r="E22" s="325">
        <v>0.69521000307878911</v>
      </c>
      <c r="F22" s="314" t="s">
        <v>24</v>
      </c>
      <c r="G22" s="326">
        <v>12</v>
      </c>
      <c r="H22" s="333" t="s">
        <v>35</v>
      </c>
      <c r="I22" s="329">
        <v>27.433090024330898</v>
      </c>
      <c r="J22" s="330">
        <v>2.040816326530563</v>
      </c>
      <c r="K22" s="329">
        <v>5075.1216545012157</v>
      </c>
      <c r="L22" s="330">
        <v>0.69705972671490846</v>
      </c>
      <c r="M22" s="326" t="s">
        <v>24</v>
      </c>
      <c r="N22" s="312">
        <v>12</v>
      </c>
      <c r="O22" s="345" t="s">
        <v>47</v>
      </c>
      <c r="P22" s="341">
        <v>43.034351145038173</v>
      </c>
      <c r="Q22" s="342">
        <v>2.4691358024691175</v>
      </c>
      <c r="R22" s="341">
        <v>13986.164122137407</v>
      </c>
      <c r="S22" s="342">
        <v>0.90996906105192932</v>
      </c>
      <c r="T22" s="312" t="s">
        <v>27</v>
      </c>
      <c r="U22" s="370">
        <v>12</v>
      </c>
      <c r="V22" s="377" t="s">
        <v>49</v>
      </c>
      <c r="W22" s="373">
        <v>51.484018264840181</v>
      </c>
      <c r="X22" s="374">
        <v>0.66225165562914046</v>
      </c>
      <c r="Y22" s="373">
        <v>8546.3470319634707</v>
      </c>
      <c r="Z22" s="374">
        <v>0.15586122717243309</v>
      </c>
      <c r="AA22" s="370" t="s">
        <v>24</v>
      </c>
      <c r="AB22" s="349">
        <v>10</v>
      </c>
      <c r="AC22" s="357" t="s">
        <v>59</v>
      </c>
      <c r="AD22" s="352">
        <v>14.455128205128204</v>
      </c>
      <c r="AE22" s="353">
        <v>1.3698630136986312</v>
      </c>
      <c r="AF22" s="352">
        <v>2601.9230769230767</v>
      </c>
      <c r="AG22" s="353">
        <v>0.53811659192825079</v>
      </c>
      <c r="AH22" s="349" t="s">
        <v>24</v>
      </c>
    </row>
    <row r="23" spans="1:34" x14ac:dyDescent="0.25">
      <c r="A23" s="323" t="s">
        <v>32</v>
      </c>
      <c r="B23" s="324">
        <v>36.846405228758172</v>
      </c>
      <c r="C23" s="325">
        <v>1.1363636363636294</v>
      </c>
      <c r="D23" s="324">
        <v>4863.7254901960787</v>
      </c>
      <c r="E23" s="325">
        <v>0.65548371718857257</v>
      </c>
      <c r="F23" s="314" t="s">
        <v>24</v>
      </c>
      <c r="G23" s="326">
        <v>13</v>
      </c>
      <c r="H23" s="333" t="s">
        <v>28</v>
      </c>
      <c r="I23" s="329">
        <v>13.716545012165449</v>
      </c>
      <c r="J23" s="330">
        <v>1.0204081632652815</v>
      </c>
      <c r="K23" s="329">
        <v>11590.480535279805</v>
      </c>
      <c r="L23" s="330">
        <v>1.591933700200264</v>
      </c>
      <c r="M23" s="326" t="s">
        <v>24</v>
      </c>
      <c r="N23" s="362"/>
      <c r="Q23" s="362"/>
      <c r="R23" s="362"/>
      <c r="S23" s="362"/>
      <c r="T23" s="362"/>
      <c r="U23" s="370">
        <v>13</v>
      </c>
      <c r="V23" s="377" t="s">
        <v>58</v>
      </c>
      <c r="W23" s="373">
        <v>51.484018264840181</v>
      </c>
      <c r="X23" s="374">
        <v>0.66225165562914046</v>
      </c>
      <c r="Y23" s="373">
        <v>20593.607305936071</v>
      </c>
      <c r="Z23" s="374">
        <v>0.37556922210224841</v>
      </c>
      <c r="AA23" s="370" t="s">
        <v>24</v>
      </c>
      <c r="AB23" s="349">
        <v>11</v>
      </c>
      <c r="AC23" s="357" t="s">
        <v>85</v>
      </c>
      <c r="AD23" s="352">
        <v>14.455128205128204</v>
      </c>
      <c r="AE23" s="353">
        <v>1.3698630136986312</v>
      </c>
      <c r="AF23" s="352">
        <v>8673.076923076922</v>
      </c>
      <c r="AG23" s="353">
        <v>1.7937219730941694</v>
      </c>
      <c r="AH23" s="349" t="s">
        <v>24</v>
      </c>
    </row>
    <row r="24" spans="1:34" x14ac:dyDescent="0.25">
      <c r="A24" s="323" t="s">
        <v>37</v>
      </c>
      <c r="B24" s="324">
        <v>18.423202614379086</v>
      </c>
      <c r="C24" s="325">
        <v>0.56818181818181468</v>
      </c>
      <c r="D24" s="324">
        <v>2210.7843137254904</v>
      </c>
      <c r="E24" s="325">
        <v>0.29794714417662393</v>
      </c>
      <c r="F24" s="314" t="s">
        <v>24</v>
      </c>
      <c r="G24" s="326">
        <v>14</v>
      </c>
      <c r="H24" s="333" t="s">
        <v>254</v>
      </c>
      <c r="I24" s="329">
        <v>13.716545012165449</v>
      </c>
      <c r="J24" s="330">
        <v>1.0204081632652815</v>
      </c>
      <c r="K24" s="329">
        <v>1234.4890510948903</v>
      </c>
      <c r="L24" s="330">
        <v>0.16955506866038311</v>
      </c>
      <c r="M24" s="326" t="s">
        <v>24</v>
      </c>
      <c r="N24" s="362">
        <v>1</v>
      </c>
      <c r="O24" s="367" t="s">
        <v>45</v>
      </c>
      <c r="P24" s="363">
        <v>2859.601449275362</v>
      </c>
      <c r="Q24" s="364">
        <v>85.365853658536111</v>
      </c>
      <c r="R24" s="363">
        <v>57192.028985507241</v>
      </c>
      <c r="S24" s="364">
        <v>15.008576329331078</v>
      </c>
      <c r="T24" s="362" t="s">
        <v>22</v>
      </c>
      <c r="U24" s="370">
        <v>14</v>
      </c>
      <c r="V24" s="377" t="s">
        <v>23</v>
      </c>
      <c r="W24" s="373">
        <v>51.484018264840181</v>
      </c>
      <c r="X24" s="374">
        <v>0.66225165562914046</v>
      </c>
      <c r="Y24" s="373">
        <v>411872.14611872146</v>
      </c>
      <c r="Z24" s="374">
        <v>7.5113844420449691</v>
      </c>
      <c r="AA24" s="370" t="s">
        <v>24</v>
      </c>
      <c r="AB24" s="349">
        <v>12</v>
      </c>
      <c r="AC24" s="357" t="s">
        <v>107</v>
      </c>
      <c r="AD24" s="352">
        <v>14.455128205128204</v>
      </c>
      <c r="AE24" s="353">
        <v>1.3698630136986312</v>
      </c>
      <c r="AF24" s="352">
        <v>2023.7179487179487</v>
      </c>
      <c r="AG24" s="353">
        <v>0.41853512705530621</v>
      </c>
      <c r="AH24" s="349" t="s">
        <v>24</v>
      </c>
    </row>
    <row r="25" spans="1:34" x14ac:dyDescent="0.25">
      <c r="A25" s="323" t="s">
        <v>183</v>
      </c>
      <c r="B25" s="324">
        <v>18.423202614379086</v>
      </c>
      <c r="C25" s="325">
        <v>0.56818181818181468</v>
      </c>
      <c r="D25" s="324">
        <v>2155.5147058823532</v>
      </c>
      <c r="E25" s="325">
        <v>0.29049846557220838</v>
      </c>
      <c r="F25" s="314" t="s">
        <v>24</v>
      </c>
      <c r="G25" s="326">
        <v>15</v>
      </c>
      <c r="H25" s="333" t="s">
        <v>92</v>
      </c>
      <c r="I25" s="329">
        <v>13.716545012165449</v>
      </c>
      <c r="J25" s="330">
        <v>1.0204081632652815</v>
      </c>
      <c r="K25" s="329">
        <v>3429.1362530413621</v>
      </c>
      <c r="L25" s="330">
        <v>0.47098630183439755</v>
      </c>
      <c r="M25" s="326" t="s">
        <v>24</v>
      </c>
      <c r="N25" s="362">
        <v>2</v>
      </c>
      <c r="O25" s="367" t="s">
        <v>192</v>
      </c>
      <c r="P25" s="363">
        <v>81.70289855072464</v>
      </c>
      <c r="Q25" s="364">
        <v>2.4390243902438895</v>
      </c>
      <c r="R25" s="363">
        <v>208178.98550724637</v>
      </c>
      <c r="S25" s="364">
        <v>54.631217838765124</v>
      </c>
      <c r="T25" s="362" t="s">
        <v>24</v>
      </c>
      <c r="U25" s="370">
        <v>15</v>
      </c>
      <c r="V25" s="377" t="s">
        <v>35</v>
      </c>
      <c r="W25" s="373">
        <v>51.484018264840181</v>
      </c>
      <c r="X25" s="374">
        <v>0.66225165562914046</v>
      </c>
      <c r="Y25" s="373">
        <v>9524.5433789954332</v>
      </c>
      <c r="Z25" s="374">
        <v>0.17370076522228989</v>
      </c>
      <c r="AA25" s="370" t="s">
        <v>24</v>
      </c>
      <c r="AB25" s="349">
        <v>13</v>
      </c>
      <c r="AC25" s="357" t="s">
        <v>29</v>
      </c>
      <c r="AD25" s="352">
        <v>14.455128205128204</v>
      </c>
      <c r="AE25" s="353">
        <v>1.3698630136986312</v>
      </c>
      <c r="AF25" s="352">
        <v>23850.961538461539</v>
      </c>
      <c r="AG25" s="353">
        <v>4.9327354260089669</v>
      </c>
      <c r="AH25" s="349" t="s">
        <v>24</v>
      </c>
    </row>
    <row r="26" spans="1:34" x14ac:dyDescent="0.25">
      <c r="A26" s="323" t="s">
        <v>29</v>
      </c>
      <c r="B26" s="324">
        <v>18.423202614379086</v>
      </c>
      <c r="C26" s="325">
        <v>0.56818181818181468</v>
      </c>
      <c r="D26" s="324">
        <v>30398.284313725489</v>
      </c>
      <c r="E26" s="325">
        <v>4.0967732324285784</v>
      </c>
      <c r="F26" s="314" t="s">
        <v>24</v>
      </c>
      <c r="G26" s="326">
        <v>16</v>
      </c>
      <c r="H26" s="333" t="s">
        <v>255</v>
      </c>
      <c r="I26" s="329">
        <v>13.716545012165449</v>
      </c>
      <c r="J26" s="330">
        <v>1.0204081632652815</v>
      </c>
      <c r="K26" s="329">
        <v>5280.8698296836983</v>
      </c>
      <c r="L26" s="330">
        <v>0.72531890482497241</v>
      </c>
      <c r="M26" s="326" t="s">
        <v>24</v>
      </c>
      <c r="N26" s="362">
        <v>3</v>
      </c>
      <c r="O26" s="367" t="s">
        <v>255</v>
      </c>
      <c r="P26" s="363">
        <v>54.468599033816417</v>
      </c>
      <c r="Q26" s="364">
        <v>1.6260162601625927</v>
      </c>
      <c r="R26" s="363">
        <v>20970.410628019319</v>
      </c>
      <c r="S26" s="364">
        <v>5.5031446540880609</v>
      </c>
      <c r="T26" s="362" t="s">
        <v>24</v>
      </c>
      <c r="U26" s="370">
        <v>16</v>
      </c>
      <c r="V26" s="377" t="s">
        <v>87</v>
      </c>
      <c r="W26" s="373">
        <v>51.484018264840181</v>
      </c>
      <c r="X26" s="374">
        <v>0.66225165562914046</v>
      </c>
      <c r="Y26" s="373">
        <v>23167.808219178081</v>
      </c>
      <c r="Z26" s="374">
        <v>0.42251537486502944</v>
      </c>
      <c r="AA26" s="370" t="s">
        <v>24</v>
      </c>
      <c r="AB26" s="349">
        <v>14</v>
      </c>
      <c r="AC26" s="357" t="s">
        <v>169</v>
      </c>
      <c r="AD26" s="352">
        <v>14.455128205128204</v>
      </c>
      <c r="AE26" s="353">
        <v>1.3698630136986312</v>
      </c>
      <c r="AF26" s="352">
        <v>5492.9487179487178</v>
      </c>
      <c r="AG26" s="353">
        <v>1.1360239162929739</v>
      </c>
      <c r="AH26" s="349" t="s">
        <v>34</v>
      </c>
    </row>
    <row r="27" spans="1:34" x14ac:dyDescent="0.25">
      <c r="A27" s="323" t="s">
        <v>77</v>
      </c>
      <c r="B27" s="324">
        <v>18.423202614379086</v>
      </c>
      <c r="C27" s="325">
        <v>0.56818181818181468</v>
      </c>
      <c r="D27" s="324">
        <v>36662.17320261438</v>
      </c>
      <c r="E27" s="325">
        <v>4.94095680759568</v>
      </c>
      <c r="F27" s="314" t="s">
        <v>24</v>
      </c>
      <c r="G27" s="326">
        <v>17</v>
      </c>
      <c r="H27" s="333" t="s">
        <v>136</v>
      </c>
      <c r="I27" s="329">
        <v>13.716545012165449</v>
      </c>
      <c r="J27" s="330">
        <v>1.0204081632652815</v>
      </c>
      <c r="K27" s="329">
        <v>4937.9562043795613</v>
      </c>
      <c r="L27" s="330">
        <v>0.67822027464153245</v>
      </c>
      <c r="M27" s="326" t="s">
        <v>24</v>
      </c>
      <c r="N27" s="362">
        <v>4</v>
      </c>
      <c r="O27" s="367" t="s">
        <v>133</v>
      </c>
      <c r="P27" s="363">
        <v>54.468599033816417</v>
      </c>
      <c r="Q27" s="364">
        <v>1.6260162601625927</v>
      </c>
      <c r="R27" s="363">
        <v>9804.347826086956</v>
      </c>
      <c r="S27" s="364">
        <v>2.572898799313899</v>
      </c>
      <c r="T27" s="362" t="s">
        <v>24</v>
      </c>
      <c r="U27" s="370">
        <v>17</v>
      </c>
      <c r="V27" s="377" t="s">
        <v>47</v>
      </c>
      <c r="W27" s="373">
        <v>411.87214611872145</v>
      </c>
      <c r="X27" s="374">
        <v>5.2980132450331237</v>
      </c>
      <c r="Y27" s="373">
        <v>133858.44748858447</v>
      </c>
      <c r="Z27" s="374">
        <v>2.4411999436646146</v>
      </c>
      <c r="AA27" s="370" t="s">
        <v>27</v>
      </c>
      <c r="AB27" s="349">
        <v>15</v>
      </c>
      <c r="AC27" s="357" t="s">
        <v>28</v>
      </c>
      <c r="AD27" s="352">
        <v>14.455128205128204</v>
      </c>
      <c r="AE27" s="353">
        <v>1.3698630136986312</v>
      </c>
      <c r="AF27" s="352">
        <v>12214.583333333332</v>
      </c>
      <c r="AG27" s="353">
        <v>2.5261584454409554</v>
      </c>
      <c r="AH27" s="349" t="s">
        <v>24</v>
      </c>
    </row>
    <row r="28" spans="1:34" x14ac:dyDescent="0.25">
      <c r="A28" s="323" t="s">
        <v>59</v>
      </c>
      <c r="B28" s="324">
        <v>18.423202614379086</v>
      </c>
      <c r="C28" s="325">
        <v>0.56818181818181468</v>
      </c>
      <c r="D28" s="324">
        <v>3316.1764705882356</v>
      </c>
      <c r="E28" s="325">
        <v>0.44692071626493596</v>
      </c>
      <c r="F28" s="314" t="s">
        <v>24</v>
      </c>
      <c r="G28" s="326">
        <v>18</v>
      </c>
      <c r="H28" s="333" t="s">
        <v>256</v>
      </c>
      <c r="I28" s="329">
        <v>13.716545012165449</v>
      </c>
      <c r="J28" s="330">
        <v>1.0204081632652815</v>
      </c>
      <c r="K28" s="329">
        <v>4457.8771289537708</v>
      </c>
      <c r="L28" s="330">
        <v>0.61228219238471682</v>
      </c>
      <c r="M28" s="326" t="s">
        <v>24</v>
      </c>
      <c r="N28" s="362">
        <v>5</v>
      </c>
      <c r="O28" s="367" t="s">
        <v>25</v>
      </c>
      <c r="P28" s="363">
        <v>54.468599033816417</v>
      </c>
      <c r="Q28" s="364">
        <v>1.6260162601625927</v>
      </c>
      <c r="R28" s="363">
        <v>2723.4299516908209</v>
      </c>
      <c r="S28" s="364">
        <v>0.71469411092052748</v>
      </c>
      <c r="T28" s="362" t="s">
        <v>24</v>
      </c>
      <c r="U28" s="370">
        <v>18</v>
      </c>
      <c r="V28" s="377" t="s">
        <v>196</v>
      </c>
      <c r="W28" s="373">
        <v>102.96803652968036</v>
      </c>
      <c r="X28" s="374">
        <v>1.3245033112582809</v>
      </c>
      <c r="Y28" s="373">
        <v>32949.771689497713</v>
      </c>
      <c r="Z28" s="374">
        <v>0.60091075536359739</v>
      </c>
      <c r="AA28" s="370" t="s">
        <v>27</v>
      </c>
      <c r="AB28" s="349">
        <v>16</v>
      </c>
      <c r="AC28" s="357" t="s">
        <v>259</v>
      </c>
      <c r="AD28" s="352">
        <v>14.455128205128204</v>
      </c>
      <c r="AE28" s="353">
        <v>1.3698630136986312</v>
      </c>
      <c r="AF28" s="352">
        <v>2746.4743589743589</v>
      </c>
      <c r="AG28" s="353">
        <v>0.56801195814648697</v>
      </c>
      <c r="AH28" s="349" t="s">
        <v>27</v>
      </c>
    </row>
    <row r="29" spans="1:34" x14ac:dyDescent="0.25">
      <c r="A29" s="323" t="s">
        <v>30</v>
      </c>
      <c r="B29" s="324">
        <v>18.423202614379086</v>
      </c>
      <c r="C29" s="325">
        <v>0.56818181818181468</v>
      </c>
      <c r="D29" s="324">
        <v>6816.584967320262</v>
      </c>
      <c r="E29" s="325">
        <v>0.91867036121125711</v>
      </c>
      <c r="F29" s="314" t="s">
        <v>24</v>
      </c>
      <c r="G29" s="326">
        <v>19</v>
      </c>
      <c r="H29" s="333" t="s">
        <v>49</v>
      </c>
      <c r="I29" s="329">
        <v>13.716545012165449</v>
      </c>
      <c r="J29" s="330">
        <v>1.0204081632652815</v>
      </c>
      <c r="K29" s="329">
        <v>4553.8929440389293</v>
      </c>
      <c r="L29" s="330">
        <v>0.62546980883607994</v>
      </c>
      <c r="M29" s="326" t="s">
        <v>24</v>
      </c>
      <c r="N29" s="362">
        <v>6</v>
      </c>
      <c r="O29" s="367" t="s">
        <v>62</v>
      </c>
      <c r="P29" s="363">
        <v>27.234299516908209</v>
      </c>
      <c r="Q29" s="364">
        <v>0.81300813008129635</v>
      </c>
      <c r="R29" s="363">
        <v>7843.4782608695641</v>
      </c>
      <c r="S29" s="364">
        <v>2.0583190394511188</v>
      </c>
      <c r="T29" s="362" t="s">
        <v>24</v>
      </c>
      <c r="U29" s="370">
        <v>19</v>
      </c>
      <c r="V29" s="377" t="s">
        <v>262</v>
      </c>
      <c r="W29" s="373">
        <v>51.484018264840181</v>
      </c>
      <c r="X29" s="374">
        <v>0.66225165562914046</v>
      </c>
      <c r="Y29" s="373">
        <v>14415.525114155251</v>
      </c>
      <c r="Z29" s="374">
        <v>0.26289845547157392</v>
      </c>
      <c r="AA29" s="370" t="s">
        <v>27</v>
      </c>
      <c r="AB29" s="349">
        <v>17</v>
      </c>
      <c r="AC29" s="357" t="s">
        <v>133</v>
      </c>
      <c r="AD29" s="352">
        <v>14.455128205128204</v>
      </c>
      <c r="AE29" s="353">
        <v>1.3698630136986312</v>
      </c>
      <c r="AF29" s="352">
        <v>2601.9230769230767</v>
      </c>
      <c r="AG29" s="353">
        <v>0.53811659192825079</v>
      </c>
      <c r="AH29" s="349" t="s">
        <v>24</v>
      </c>
    </row>
    <row r="30" spans="1:34" x14ac:dyDescent="0.25">
      <c r="A30" s="323" t="s">
        <v>41</v>
      </c>
      <c r="B30" s="324">
        <v>18.423202614379086</v>
      </c>
      <c r="C30" s="325">
        <v>0.56818181818181468</v>
      </c>
      <c r="D30" s="324">
        <v>2210.7843137254904</v>
      </c>
      <c r="E30" s="325">
        <v>0.29794714417662393</v>
      </c>
      <c r="F30" s="314" t="s">
        <v>24</v>
      </c>
      <c r="G30" s="326">
        <v>20</v>
      </c>
      <c r="H30" s="333" t="s">
        <v>199</v>
      </c>
      <c r="I30" s="329">
        <v>13.716545012165449</v>
      </c>
      <c r="J30" s="330">
        <v>1.0204081632652815</v>
      </c>
      <c r="K30" s="329">
        <v>3017.6399026763988</v>
      </c>
      <c r="L30" s="330">
        <v>0.41446794561426992</v>
      </c>
      <c r="M30" s="326" t="s">
        <v>24</v>
      </c>
      <c r="N30" s="362">
        <v>7</v>
      </c>
      <c r="O30" s="367" t="s">
        <v>40</v>
      </c>
      <c r="P30" s="363">
        <v>27.234299516908209</v>
      </c>
      <c r="Q30" s="364">
        <v>0.81300813008129635</v>
      </c>
      <c r="R30" s="363">
        <v>5991.5458937198055</v>
      </c>
      <c r="S30" s="364">
        <v>1.5723270440251604</v>
      </c>
      <c r="T30" s="362" t="s">
        <v>24</v>
      </c>
      <c r="AB30" s="349">
        <v>18</v>
      </c>
      <c r="AC30" s="357" t="s">
        <v>87</v>
      </c>
      <c r="AD30" s="352">
        <v>14.455128205128204</v>
      </c>
      <c r="AE30" s="353">
        <v>1.3698630136986312</v>
      </c>
      <c r="AF30" s="352">
        <v>6504.8076923076924</v>
      </c>
      <c r="AG30" s="353">
        <v>1.3452914798206272</v>
      </c>
      <c r="AH30" s="349" t="s">
        <v>24</v>
      </c>
    </row>
    <row r="31" spans="1:34" x14ac:dyDescent="0.25">
      <c r="A31" s="323" t="s">
        <v>62</v>
      </c>
      <c r="B31" s="324">
        <v>18.423202614379086</v>
      </c>
      <c r="C31" s="325">
        <v>0.56818181818181468</v>
      </c>
      <c r="D31" s="324">
        <v>5305.8823529411766</v>
      </c>
      <c r="E31" s="325">
        <v>0.71507314602389738</v>
      </c>
      <c r="F31" s="314" t="s">
        <v>24</v>
      </c>
      <c r="G31" s="326">
        <v>21</v>
      </c>
      <c r="H31" s="333" t="s">
        <v>91</v>
      </c>
      <c r="I31" s="329">
        <v>13.716545012165449</v>
      </c>
      <c r="J31" s="330">
        <v>1.0204081632652815</v>
      </c>
      <c r="K31" s="329">
        <v>2468.9781021897807</v>
      </c>
      <c r="L31" s="330">
        <v>0.33911013732076623</v>
      </c>
      <c r="M31" s="326" t="s">
        <v>24</v>
      </c>
      <c r="N31" s="362">
        <v>8</v>
      </c>
      <c r="O31" s="367" t="s">
        <v>58</v>
      </c>
      <c r="P31" s="363">
        <v>27.234299516908209</v>
      </c>
      <c r="Q31" s="364">
        <v>0.81300813008129635</v>
      </c>
      <c r="R31" s="363">
        <v>10893.719806763283</v>
      </c>
      <c r="S31" s="364">
        <v>2.8587764436821099</v>
      </c>
      <c r="T31" s="362" t="s">
        <v>24</v>
      </c>
    </row>
    <row r="32" spans="1:34" x14ac:dyDescent="0.25">
      <c r="A32" s="323" t="s">
        <v>85</v>
      </c>
      <c r="B32" s="324">
        <v>18.423202614379086</v>
      </c>
      <c r="C32" s="325">
        <v>0.56818181818181468</v>
      </c>
      <c r="D32" s="324">
        <v>11053.921568627451</v>
      </c>
      <c r="E32" s="325">
        <v>1.4897357208831195</v>
      </c>
      <c r="F32" s="314" t="s">
        <v>24</v>
      </c>
      <c r="G32" s="326">
        <v>22</v>
      </c>
      <c r="H32" s="333" t="s">
        <v>83</v>
      </c>
      <c r="I32" s="329">
        <v>13.716545012165449</v>
      </c>
      <c r="J32" s="330">
        <v>1.0204081632652815</v>
      </c>
      <c r="K32" s="329">
        <v>822.99270072992692</v>
      </c>
      <c r="L32" s="330">
        <v>0.11303671244025541</v>
      </c>
      <c r="M32" s="326" t="s">
        <v>24</v>
      </c>
      <c r="N32" s="362">
        <v>9</v>
      </c>
      <c r="O32" s="367" t="s">
        <v>261</v>
      </c>
      <c r="P32" s="363">
        <v>27.234299516908209</v>
      </c>
      <c r="Q32" s="364">
        <v>0.81300813008129635</v>
      </c>
      <c r="R32" s="363">
        <v>9259.6618357487914</v>
      </c>
      <c r="S32" s="364">
        <v>2.4299599771297933</v>
      </c>
      <c r="T32" s="362" t="s">
        <v>24</v>
      </c>
    </row>
    <row r="33" spans="1:20" x14ac:dyDescent="0.25">
      <c r="A33" s="323" t="s">
        <v>133</v>
      </c>
      <c r="B33" s="324">
        <v>18.423202614379086</v>
      </c>
      <c r="C33" s="325">
        <v>0.56818181818181468</v>
      </c>
      <c r="D33" s="324">
        <v>3316.1764705882356</v>
      </c>
      <c r="E33" s="325">
        <v>0.44692071626493596</v>
      </c>
      <c r="F33" s="314" t="s">
        <v>24</v>
      </c>
      <c r="G33" s="326">
        <v>23</v>
      </c>
      <c r="H33" s="333" t="s">
        <v>26</v>
      </c>
      <c r="I33" s="329">
        <v>27.433090024330898</v>
      </c>
      <c r="J33" s="330">
        <v>2.040816326530563</v>
      </c>
      <c r="K33" s="329">
        <v>1028.7408759124087</v>
      </c>
      <c r="L33" s="330">
        <v>0.14129589055031927</v>
      </c>
      <c r="M33" s="326" t="s">
        <v>27</v>
      </c>
      <c r="N33" s="362">
        <v>10</v>
      </c>
      <c r="O33" s="367" t="s">
        <v>70</v>
      </c>
      <c r="P33" s="363">
        <v>27.234299516908209</v>
      </c>
      <c r="Q33" s="364">
        <v>0.81300813008129635</v>
      </c>
      <c r="R33" s="363">
        <v>10349.033816425119</v>
      </c>
      <c r="S33" s="364">
        <v>2.7158376214980042</v>
      </c>
      <c r="T33" s="362" t="s">
        <v>24</v>
      </c>
    </row>
    <row r="34" spans="1:20" x14ac:dyDescent="0.25">
      <c r="A34" s="323" t="s">
        <v>26</v>
      </c>
      <c r="B34" s="324">
        <v>73.692810457516345</v>
      </c>
      <c r="C34" s="325">
        <v>2.2727272727272587</v>
      </c>
      <c r="D34" s="324">
        <v>1842.3202614379086</v>
      </c>
      <c r="E34" s="325">
        <v>0.24828928681385329</v>
      </c>
      <c r="F34" s="314" t="s">
        <v>27</v>
      </c>
      <c r="G34" s="326">
        <v>24</v>
      </c>
      <c r="H34" s="333" t="s">
        <v>60</v>
      </c>
      <c r="I34" s="329">
        <v>13.716545012165449</v>
      </c>
      <c r="J34" s="330">
        <v>1.0204081632652815</v>
      </c>
      <c r="K34" s="329">
        <v>3840.6326034063259</v>
      </c>
      <c r="L34" s="330">
        <v>0.5275046580545254</v>
      </c>
      <c r="M34" s="326" t="s">
        <v>27</v>
      </c>
      <c r="N34" s="362">
        <v>11</v>
      </c>
      <c r="O34" s="367" t="s">
        <v>30</v>
      </c>
      <c r="P34" s="363">
        <v>27.234299516908209</v>
      </c>
      <c r="Q34" s="364">
        <v>0.81300813008129635</v>
      </c>
      <c r="R34" s="363">
        <v>10076.690821256037</v>
      </c>
      <c r="S34" s="364">
        <v>2.6443682104059518</v>
      </c>
      <c r="T34" s="362" t="s">
        <v>24</v>
      </c>
    </row>
    <row r="35" spans="1:20" x14ac:dyDescent="0.25">
      <c r="A35" s="323" t="s">
        <v>60</v>
      </c>
      <c r="B35" s="324">
        <v>18.423202614379086</v>
      </c>
      <c r="C35" s="325">
        <v>0.56818181818181468</v>
      </c>
      <c r="D35" s="324">
        <v>3868.872549019608</v>
      </c>
      <c r="E35" s="325">
        <v>0.52140750230909183</v>
      </c>
      <c r="F35" s="314" t="s">
        <v>27</v>
      </c>
      <c r="N35" s="362">
        <v>12</v>
      </c>
      <c r="O35" s="367" t="s">
        <v>130</v>
      </c>
      <c r="P35" s="363">
        <v>27.234299516908209</v>
      </c>
      <c r="Q35" s="364">
        <v>0.81300813008129635</v>
      </c>
      <c r="R35" s="363">
        <v>7625.6038647342984</v>
      </c>
      <c r="S35" s="364">
        <v>2.0011435105774766</v>
      </c>
      <c r="T35" s="362" t="s">
        <v>24</v>
      </c>
    </row>
    <row r="36" spans="1:20" x14ac:dyDescent="0.25">
      <c r="A36" s="323" t="s">
        <v>47</v>
      </c>
      <c r="B36" s="324">
        <v>18.423202614379086</v>
      </c>
      <c r="C36" s="325">
        <v>0.56818181818181468</v>
      </c>
      <c r="D36" s="324">
        <v>5987.5408496732034</v>
      </c>
      <c r="E36" s="325">
        <v>0.80694018214502328</v>
      </c>
      <c r="F36" s="314" t="s">
        <v>27</v>
      </c>
      <c r="N36" s="362">
        <v>13</v>
      </c>
      <c r="O36" s="367" t="s">
        <v>107</v>
      </c>
      <c r="P36" s="363">
        <v>27.234299516908209</v>
      </c>
      <c r="Q36" s="364">
        <v>0.81300813008129635</v>
      </c>
      <c r="R36" s="363">
        <v>3812.8019323671492</v>
      </c>
      <c r="S36" s="364">
        <v>1.0005717552887383</v>
      </c>
      <c r="T36" s="362" t="s">
        <v>24</v>
      </c>
    </row>
    <row r="37" spans="1:20" x14ac:dyDescent="0.25">
      <c r="A37" s="323" t="s">
        <v>137</v>
      </c>
      <c r="B37" s="324">
        <v>18.423202614379086</v>
      </c>
      <c r="C37" s="325">
        <v>0.56818181818181468</v>
      </c>
      <c r="D37" s="324">
        <v>368.46405228758169</v>
      </c>
      <c r="E37" s="325">
        <v>4.9657857362770653E-2</v>
      </c>
      <c r="F37" s="370"/>
      <c r="N37" s="362">
        <v>14</v>
      </c>
      <c r="O37" s="367" t="s">
        <v>85</v>
      </c>
      <c r="P37" s="363">
        <v>27.234299516908209</v>
      </c>
      <c r="Q37" s="364">
        <v>0.81300813008129635</v>
      </c>
      <c r="R37" s="363">
        <v>16340.579710144924</v>
      </c>
      <c r="S37" s="364">
        <v>4.2881646655231638</v>
      </c>
      <c r="T37" s="362" t="s">
        <v>24</v>
      </c>
    </row>
    <row r="45" spans="1:20" x14ac:dyDescent="0.25">
      <c r="A45" s="82"/>
      <c r="B45" s="385">
        <v>43290</v>
      </c>
      <c r="C45" s="385">
        <v>43322</v>
      </c>
      <c r="D45" s="385">
        <v>43353</v>
      </c>
      <c r="E45" s="385">
        <v>43369</v>
      </c>
      <c r="F45" s="385">
        <v>43388</v>
      </c>
    </row>
    <row r="46" spans="1:20" ht="13" x14ac:dyDescent="0.3">
      <c r="A46" s="382" t="s">
        <v>11</v>
      </c>
      <c r="B46" s="383">
        <v>3242.4836601307393</v>
      </c>
      <c r="C46" s="180">
        <v>1344.2214111922463</v>
      </c>
      <c r="D46" s="180">
        <v>1742.8912213740591</v>
      </c>
      <c r="E46" s="180">
        <v>3349.8188405797282</v>
      </c>
      <c r="F46" s="180">
        <v>7774.0867579908509</v>
      </c>
      <c r="O46" s="365"/>
      <c r="P46" s="366"/>
    </row>
    <row r="47" spans="1:20" ht="13.5" x14ac:dyDescent="0.3">
      <c r="A47" s="382" t="s">
        <v>250</v>
      </c>
      <c r="B47" s="383">
        <v>742005.53921568417</v>
      </c>
      <c r="C47" s="180">
        <v>728075.58090024302</v>
      </c>
      <c r="D47" s="180">
        <v>1536993.3683206022</v>
      </c>
      <c r="E47" s="180">
        <v>381062.3188405789</v>
      </c>
      <c r="F47" s="180">
        <v>5483305.3652968081</v>
      </c>
      <c r="O47" s="365"/>
      <c r="P47" s="362"/>
    </row>
    <row r="48" spans="1:20" ht="13" x14ac:dyDescent="0.3">
      <c r="A48" s="382" t="s">
        <v>10</v>
      </c>
      <c r="B48" s="384">
        <v>47.696224212646484</v>
      </c>
      <c r="C48" s="182">
        <v>47.559673309326172</v>
      </c>
      <c r="D48" s="182">
        <v>52.945358276367188</v>
      </c>
      <c r="E48" s="182">
        <v>42.897388458251953</v>
      </c>
      <c r="F48" s="182">
        <v>62.118595123291016</v>
      </c>
      <c r="O48" s="365"/>
    </row>
    <row r="49" spans="1:17" ht="13" x14ac:dyDescent="0.3">
      <c r="H49" s="275"/>
      <c r="I49" s="294">
        <f>AVERAGE(I53:I57)</f>
        <v>315.25786368668093</v>
      </c>
      <c r="O49" s="365"/>
    </row>
    <row r="50" spans="1:17" ht="13" x14ac:dyDescent="0.3">
      <c r="B50" s="507" t="s">
        <v>263</v>
      </c>
      <c r="C50" s="507"/>
      <c r="D50" s="507"/>
      <c r="E50" s="507"/>
      <c r="F50" s="507"/>
      <c r="H50" s="370"/>
      <c r="J50" s="316"/>
      <c r="K50" s="316"/>
      <c r="L50" s="316"/>
      <c r="M50" s="370"/>
      <c r="O50" s="365"/>
    </row>
    <row r="51" spans="1:17" x14ac:dyDescent="0.25">
      <c r="A51" s="370"/>
      <c r="B51" s="316" t="s">
        <v>2</v>
      </c>
      <c r="C51" s="316" t="s">
        <v>2</v>
      </c>
      <c r="D51" s="316" t="s">
        <v>4</v>
      </c>
      <c r="E51" s="316" t="s">
        <v>4</v>
      </c>
      <c r="F51" s="370"/>
      <c r="H51" s="315"/>
      <c r="I51" s="508" t="s">
        <v>263</v>
      </c>
      <c r="J51" s="508"/>
      <c r="K51" s="508"/>
      <c r="L51" s="508"/>
      <c r="M51" s="508"/>
    </row>
    <row r="52" spans="1:17" ht="26" customHeight="1" x14ac:dyDescent="0.25">
      <c r="A52" s="315" t="s">
        <v>1</v>
      </c>
      <c r="B52" s="316" t="s">
        <v>5</v>
      </c>
      <c r="C52" s="316" t="s">
        <v>3</v>
      </c>
      <c r="D52" s="316" t="s">
        <v>251</v>
      </c>
      <c r="E52" s="316" t="s">
        <v>3</v>
      </c>
      <c r="F52" s="321" t="s">
        <v>16</v>
      </c>
      <c r="H52" s="397" t="s">
        <v>1</v>
      </c>
      <c r="I52" s="394" t="s">
        <v>115</v>
      </c>
      <c r="J52" s="395" t="s">
        <v>264</v>
      </c>
      <c r="K52" s="395" t="s">
        <v>211</v>
      </c>
      <c r="L52" s="395" t="s">
        <v>265</v>
      </c>
      <c r="M52" s="396" t="s">
        <v>119</v>
      </c>
      <c r="O52" s="513" t="s">
        <v>268</v>
      </c>
      <c r="P52" s="514"/>
    </row>
    <row r="53" spans="1:17" ht="13" x14ac:dyDescent="0.3">
      <c r="A53" s="386" t="s">
        <v>42</v>
      </c>
      <c r="B53" s="387">
        <v>55.269607843137251</v>
      </c>
      <c r="C53" s="388">
        <v>1.7045454545454437</v>
      </c>
      <c r="D53" s="387">
        <v>222183.82352941175</v>
      </c>
      <c r="E53" s="388">
        <v>29.9436879897507</v>
      </c>
      <c r="F53" s="389" t="s">
        <v>43</v>
      </c>
      <c r="H53" s="398" t="s">
        <v>42</v>
      </c>
      <c r="I53" s="115">
        <f>AVERAGE(B53)</f>
        <v>55.269607843137251</v>
      </c>
      <c r="J53" s="171">
        <f t="shared" ref="J53:L53" si="0">AVERAGE(C53)</f>
        <v>1.7045454545454437</v>
      </c>
      <c r="K53" s="115">
        <f t="shared" si="0"/>
        <v>222183.82352941175</v>
      </c>
      <c r="L53" s="171">
        <f t="shared" si="0"/>
        <v>29.9436879897507</v>
      </c>
      <c r="M53" s="166" t="s">
        <v>188</v>
      </c>
      <c r="N53">
        <v>1</v>
      </c>
      <c r="O53" s="239" t="s">
        <v>42</v>
      </c>
      <c r="P53" s="509" t="s">
        <v>188</v>
      </c>
    </row>
    <row r="54" spans="1:17" ht="13" x14ac:dyDescent="0.3">
      <c r="A54" s="386" t="s">
        <v>55</v>
      </c>
      <c r="B54" s="387">
        <v>36.846405228758172</v>
      </c>
      <c r="C54" s="388">
        <v>1.1363636363636294</v>
      </c>
      <c r="D54" s="387">
        <v>23213.23529411765</v>
      </c>
      <c r="E54" s="388">
        <v>3.1284450138545514</v>
      </c>
      <c r="F54" s="389" t="s">
        <v>43</v>
      </c>
      <c r="H54" s="398" t="s">
        <v>55</v>
      </c>
      <c r="I54" s="115">
        <f>AVERAGE(B54:B56)</f>
        <v>43.788258212878844</v>
      </c>
      <c r="J54" s="171">
        <f t="shared" ref="J54:L54" si="1">AVERAGE(C54:C56)</f>
        <v>1.4225836981539626</v>
      </c>
      <c r="K54" s="115">
        <f t="shared" si="1"/>
        <v>53728.49721557556</v>
      </c>
      <c r="L54" s="171">
        <f t="shared" si="1"/>
        <v>2.5163065424487874</v>
      </c>
      <c r="M54" s="166" t="s">
        <v>188</v>
      </c>
      <c r="N54" s="275">
        <v>2</v>
      </c>
      <c r="O54" s="239" t="s">
        <v>55</v>
      </c>
      <c r="P54" s="509"/>
    </row>
    <row r="55" spans="1:17" ht="13" x14ac:dyDescent="0.3">
      <c r="A55" s="386" t="s">
        <v>55</v>
      </c>
      <c r="B55" s="387">
        <v>43.034351145038173</v>
      </c>
      <c r="C55" s="388">
        <v>2.4691358024691175</v>
      </c>
      <c r="D55" s="387">
        <v>40667.461832061075</v>
      </c>
      <c r="E55" s="388">
        <v>2.6459100390586872</v>
      </c>
      <c r="F55" s="389" t="s">
        <v>43</v>
      </c>
      <c r="H55" s="398" t="s">
        <v>252</v>
      </c>
      <c r="I55" s="115">
        <f>AVERAGE(B57)</f>
        <v>73.692810457516345</v>
      </c>
      <c r="J55" s="171">
        <f t="shared" ref="J55:L55" si="2">AVERAGE(C57)</f>
        <v>2.2727272727272587</v>
      </c>
      <c r="K55" s="115">
        <f t="shared" si="2"/>
        <v>2210.7843137254904</v>
      </c>
      <c r="L55" s="171">
        <f t="shared" si="2"/>
        <v>0.29794714417662393</v>
      </c>
      <c r="M55" s="166" t="s">
        <v>188</v>
      </c>
      <c r="N55" s="275">
        <v>3</v>
      </c>
      <c r="O55" s="239" t="s">
        <v>98</v>
      </c>
      <c r="P55" s="509"/>
    </row>
    <row r="56" spans="1:17" ht="13" x14ac:dyDescent="0.3">
      <c r="A56" s="386" t="s">
        <v>55</v>
      </c>
      <c r="B56" s="387">
        <v>51.484018264840181</v>
      </c>
      <c r="C56" s="388">
        <v>0.66225165562914046</v>
      </c>
      <c r="D56" s="387">
        <v>97304.794520547948</v>
      </c>
      <c r="E56" s="388">
        <v>1.774564574433124</v>
      </c>
      <c r="F56" s="389" t="s">
        <v>43</v>
      </c>
      <c r="H56" s="398" t="s">
        <v>98</v>
      </c>
      <c r="I56" s="115">
        <f>AVERAGE(B58:B59)</f>
        <v>1348.2690340767351</v>
      </c>
      <c r="J56" s="171">
        <f t="shared" ref="J56:L56" si="3">AVERAGE(C58:C59)</f>
        <v>49.003928170594513</v>
      </c>
      <c r="K56" s="115">
        <f t="shared" si="3"/>
        <v>560350.6800379185</v>
      </c>
      <c r="L56" s="171">
        <f t="shared" si="3"/>
        <v>37.768539083726509</v>
      </c>
      <c r="M56" s="166" t="s">
        <v>188</v>
      </c>
      <c r="N56" s="275">
        <v>4</v>
      </c>
      <c r="O56" s="239" t="s">
        <v>21</v>
      </c>
      <c r="P56" s="399" t="s">
        <v>267</v>
      </c>
    </row>
    <row r="57" spans="1:17" ht="13" x14ac:dyDescent="0.3">
      <c r="A57" s="386" t="s">
        <v>252</v>
      </c>
      <c r="B57" s="387">
        <v>73.692810457516345</v>
      </c>
      <c r="C57" s="388">
        <v>2.2727272727272587</v>
      </c>
      <c r="D57" s="387">
        <v>2210.7843137254904</v>
      </c>
      <c r="E57" s="388">
        <v>0.29794714417662393</v>
      </c>
      <c r="F57" s="389" t="s">
        <v>43</v>
      </c>
      <c r="H57" s="398" t="s">
        <v>253</v>
      </c>
      <c r="I57" s="115">
        <f>AVERAGE(B60)</f>
        <v>55.269607843137251</v>
      </c>
      <c r="J57" s="171">
        <f t="shared" ref="J57:L57" si="4">AVERAGE(C60)</f>
        <v>1.7045454545454437</v>
      </c>
      <c r="K57" s="115">
        <f t="shared" si="4"/>
        <v>68534.313725490196</v>
      </c>
      <c r="L57" s="171">
        <f t="shared" si="4"/>
        <v>9.2363614694753426</v>
      </c>
      <c r="M57" s="166" t="s">
        <v>188</v>
      </c>
      <c r="N57" s="275">
        <v>5</v>
      </c>
      <c r="O57" s="239" t="s">
        <v>40</v>
      </c>
      <c r="P57" s="510" t="s">
        <v>266</v>
      </c>
    </row>
    <row r="58" spans="1:17" ht="13" x14ac:dyDescent="0.3">
      <c r="A58" s="386" t="s">
        <v>98</v>
      </c>
      <c r="B58" s="387">
        <v>2137.0915032679741</v>
      </c>
      <c r="C58" s="388">
        <v>65.909090909090509</v>
      </c>
      <c r="D58" s="387">
        <v>37612.810457516345</v>
      </c>
      <c r="E58" s="388">
        <v>5.0690740795916289</v>
      </c>
      <c r="F58" s="389" t="s">
        <v>43</v>
      </c>
      <c r="H58" s="398" t="s">
        <v>33</v>
      </c>
      <c r="I58" s="115">
        <f>AVERAGE(B61)</f>
        <v>13.716545012165449</v>
      </c>
      <c r="J58" s="171">
        <f t="shared" ref="J58:L58" si="5">AVERAGE(C61)</f>
        <v>1.0204081632652815</v>
      </c>
      <c r="K58" s="115">
        <f t="shared" si="5"/>
        <v>1165.9063260340631</v>
      </c>
      <c r="L58" s="171">
        <f t="shared" si="5"/>
        <v>0.16013534262369516</v>
      </c>
      <c r="M58" s="239" t="s">
        <v>34</v>
      </c>
      <c r="N58">
        <v>1</v>
      </c>
      <c r="O58" s="82" t="s">
        <v>192</v>
      </c>
      <c r="P58" s="511"/>
    </row>
    <row r="59" spans="1:17" ht="13" x14ac:dyDescent="0.3">
      <c r="A59" s="386" t="s">
        <v>98</v>
      </c>
      <c r="B59" s="387">
        <v>559.44656488549617</v>
      </c>
      <c r="C59" s="388">
        <v>32.098765432098517</v>
      </c>
      <c r="D59" s="387">
        <v>1083088.5496183205</v>
      </c>
      <c r="E59" s="388">
        <v>70.468004087861388</v>
      </c>
      <c r="F59" s="389" t="s">
        <v>43</v>
      </c>
      <c r="H59" s="398" t="s">
        <v>165</v>
      </c>
      <c r="I59" s="115">
        <f>AVERAGE(B62)</f>
        <v>41.149635036496349</v>
      </c>
      <c r="J59" s="171">
        <f t="shared" ref="J59:L60" si="6">AVERAGE(C62)</f>
        <v>3.0612244897958449</v>
      </c>
      <c r="K59" s="115">
        <f t="shared" si="6"/>
        <v>5143.7043795620439</v>
      </c>
      <c r="L59" s="171">
        <f t="shared" si="6"/>
        <v>0.70647945275159652</v>
      </c>
      <c r="M59" s="239" t="s">
        <v>34</v>
      </c>
      <c r="N59">
        <v>2</v>
      </c>
      <c r="O59" s="239" t="s">
        <v>31</v>
      </c>
      <c r="P59" s="511"/>
    </row>
    <row r="60" spans="1:17" ht="13" x14ac:dyDescent="0.3">
      <c r="A60" s="386" t="s">
        <v>253</v>
      </c>
      <c r="B60" s="387">
        <v>55.269607843137251</v>
      </c>
      <c r="C60" s="388">
        <v>1.7045454545454437</v>
      </c>
      <c r="D60" s="387">
        <v>68534.313725490196</v>
      </c>
      <c r="E60" s="388">
        <v>9.2363614694753426</v>
      </c>
      <c r="F60" s="389" t="s">
        <v>43</v>
      </c>
      <c r="H60" s="398" t="s">
        <v>86</v>
      </c>
      <c r="I60" s="115">
        <f t="shared" ref="I60" si="7">AVERAGE(B63)</f>
        <v>82.299270072992698</v>
      </c>
      <c r="J60" s="171">
        <f t="shared" si="6"/>
        <v>6.1224489795916899</v>
      </c>
      <c r="K60" s="115">
        <f t="shared" si="6"/>
        <v>7818.4306569343062</v>
      </c>
      <c r="L60" s="171">
        <f t="shared" si="6"/>
        <v>1.0738487681824265</v>
      </c>
      <c r="M60" s="239" t="s">
        <v>34</v>
      </c>
      <c r="N60" s="275">
        <v>3</v>
      </c>
      <c r="O60" s="239" t="s">
        <v>23</v>
      </c>
      <c r="P60" s="512"/>
    </row>
    <row r="61" spans="1:17" ht="13" x14ac:dyDescent="0.3">
      <c r="A61" s="386" t="s">
        <v>33</v>
      </c>
      <c r="B61" s="387">
        <v>13.716545012165449</v>
      </c>
      <c r="C61" s="388">
        <v>1.0204081632652815</v>
      </c>
      <c r="D61" s="387">
        <v>1165.9063260340631</v>
      </c>
      <c r="E61" s="388">
        <v>0.16013534262369516</v>
      </c>
      <c r="F61" s="389" t="s">
        <v>34</v>
      </c>
      <c r="H61" s="398" t="s">
        <v>21</v>
      </c>
      <c r="I61" s="115">
        <f>AVERAGE(B64:B66)</f>
        <v>1316.0397998871138</v>
      </c>
      <c r="J61" s="171">
        <f t="shared" ref="J61:L61" si="8">AVERAGE(C64:C66)</f>
        <v>22.665404211052138</v>
      </c>
      <c r="K61" s="115">
        <f t="shared" si="8"/>
        <v>684340.69594129908</v>
      </c>
      <c r="L61" s="171">
        <f t="shared" si="8"/>
        <v>18.516391215926834</v>
      </c>
      <c r="M61" s="239" t="s">
        <v>34</v>
      </c>
      <c r="N61" s="275">
        <v>4</v>
      </c>
      <c r="O61" s="82" t="s">
        <v>47</v>
      </c>
      <c r="P61" s="399" t="s">
        <v>138</v>
      </c>
    </row>
    <row r="62" spans="1:17" ht="13" x14ac:dyDescent="0.3">
      <c r="A62" s="386" t="s">
        <v>165</v>
      </c>
      <c r="B62" s="387">
        <v>41.149635036496349</v>
      </c>
      <c r="C62" s="388">
        <v>3.0612244897958449</v>
      </c>
      <c r="D62" s="387">
        <v>5143.7043795620439</v>
      </c>
      <c r="E62" s="388">
        <v>0.70647945275159652</v>
      </c>
      <c r="F62" s="389" t="s">
        <v>34</v>
      </c>
      <c r="H62" s="398" t="s">
        <v>45</v>
      </c>
      <c r="I62" s="115">
        <f>AVERAGE(B67:B71)</f>
        <v>862.76326234198791</v>
      </c>
      <c r="J62" s="171">
        <f t="shared" ref="J62:L62" si="9">AVERAGE(C67:C71)</f>
        <v>29.188916421246574</v>
      </c>
      <c r="K62" s="115">
        <f t="shared" si="9"/>
        <v>17255.265246839754</v>
      </c>
      <c r="L62" s="171">
        <f t="shared" si="9"/>
        <v>3.3361058418312566</v>
      </c>
      <c r="M62" s="239" t="s">
        <v>34</v>
      </c>
      <c r="N62" s="275">
        <v>5</v>
      </c>
    </row>
    <row r="63" spans="1:17" ht="13" x14ac:dyDescent="0.3">
      <c r="A63" s="386" t="s">
        <v>86</v>
      </c>
      <c r="B63" s="387">
        <v>82.299270072992698</v>
      </c>
      <c r="C63" s="388">
        <v>6.1224489795916899</v>
      </c>
      <c r="D63" s="387">
        <v>7818.4306569343062</v>
      </c>
      <c r="E63" s="388">
        <v>1.0738487681824265</v>
      </c>
      <c r="F63" s="389" t="s">
        <v>34</v>
      </c>
      <c r="H63" s="398" t="s">
        <v>91</v>
      </c>
      <c r="I63" s="115">
        <f>AVERAGE(B72)</f>
        <v>13.716545012165449</v>
      </c>
      <c r="J63" s="171">
        <f t="shared" ref="J63:L63" si="10">AVERAGE(C72)</f>
        <v>1.0204081632652815</v>
      </c>
      <c r="K63" s="115">
        <f t="shared" si="10"/>
        <v>2468.9781021897807</v>
      </c>
      <c r="L63" s="171">
        <f t="shared" si="10"/>
        <v>0.33911013732076623</v>
      </c>
      <c r="M63" s="390" t="s">
        <v>266</v>
      </c>
      <c r="N63">
        <v>1</v>
      </c>
      <c r="O63" s="160" t="s">
        <v>1</v>
      </c>
      <c r="P63" s="160" t="s">
        <v>269</v>
      </c>
      <c r="Q63" s="400" t="s">
        <v>270</v>
      </c>
    </row>
    <row r="64" spans="1:17" ht="13" x14ac:dyDescent="0.3">
      <c r="A64" s="386" t="s">
        <v>21</v>
      </c>
      <c r="B64" s="387">
        <v>18.423202614379086</v>
      </c>
      <c r="C64" s="388">
        <v>0.56818181818181468</v>
      </c>
      <c r="D64" s="387">
        <v>9580.0653594771247</v>
      </c>
      <c r="E64" s="388">
        <v>1.291104291432037</v>
      </c>
      <c r="F64" s="389" t="s">
        <v>22</v>
      </c>
      <c r="H64" s="398" t="s">
        <v>32</v>
      </c>
      <c r="I64" s="115">
        <f>AVERAGE(B73:B74)</f>
        <v>29.181790400638629</v>
      </c>
      <c r="J64" s="171">
        <f t="shared" ref="J64:L64" si="11">AVERAGE(C73:C74)</f>
        <v>1.1854657687990939</v>
      </c>
      <c r="K64" s="115">
        <f t="shared" si="11"/>
        <v>3851.9963328842991</v>
      </c>
      <c r="L64" s="171">
        <f t="shared" si="11"/>
        <v>0.42013871710109757</v>
      </c>
      <c r="M64" s="390" t="s">
        <v>266</v>
      </c>
      <c r="N64">
        <v>2</v>
      </c>
      <c r="O64" s="386" t="s">
        <v>98</v>
      </c>
      <c r="P64">
        <v>2137</v>
      </c>
      <c r="Q64" s="387">
        <v>1083088.5496183205</v>
      </c>
    </row>
    <row r="65" spans="1:17" ht="13" x14ac:dyDescent="0.3">
      <c r="A65" s="386" t="s">
        <v>21</v>
      </c>
      <c r="B65" s="387">
        <v>274.33090024330897</v>
      </c>
      <c r="C65" s="388">
        <v>20.408163265305632</v>
      </c>
      <c r="D65" s="387">
        <v>142652.06812652067</v>
      </c>
      <c r="E65" s="388">
        <v>19.593030156310938</v>
      </c>
      <c r="F65" s="389" t="s">
        <v>22</v>
      </c>
      <c r="H65" s="398" t="s">
        <v>25</v>
      </c>
      <c r="I65" s="115">
        <f>AVERAGE(B75:B79)</f>
        <v>218.68339234377544</v>
      </c>
      <c r="J65" s="171">
        <f t="shared" ref="J65:L65" si="12">AVERAGE(C75:C79)</f>
        <v>5.8041328219427886</v>
      </c>
      <c r="K65" s="115">
        <f t="shared" si="12"/>
        <v>11870.117628621725</v>
      </c>
      <c r="L65" s="171">
        <f t="shared" si="12"/>
        <v>0.70457854171084455</v>
      </c>
      <c r="M65" s="390" t="s">
        <v>266</v>
      </c>
      <c r="N65" s="275">
        <v>3</v>
      </c>
      <c r="O65" s="386" t="s">
        <v>21</v>
      </c>
      <c r="P65">
        <v>3655</v>
      </c>
      <c r="Q65" s="387">
        <v>1900789.9543378996</v>
      </c>
    </row>
    <row r="66" spans="1:17" ht="13" x14ac:dyDescent="0.3">
      <c r="A66" s="386" t="s">
        <v>21</v>
      </c>
      <c r="B66" s="387">
        <v>3655.3652968036531</v>
      </c>
      <c r="C66" s="388">
        <v>47.019867549668973</v>
      </c>
      <c r="D66" s="387">
        <v>1900789.9543378996</v>
      </c>
      <c r="E66" s="388">
        <v>34.665039200037526</v>
      </c>
      <c r="F66" s="389" t="s">
        <v>22</v>
      </c>
      <c r="H66" s="398" t="s">
        <v>49</v>
      </c>
      <c r="I66" s="115">
        <f>AVERAGE(B80:B81)</f>
        <v>32.600281638502814</v>
      </c>
      <c r="J66" s="171">
        <f t="shared" ref="J66:L66" si="13">AVERAGE(C80:C81)</f>
        <v>0.84132990944721098</v>
      </c>
      <c r="K66" s="115">
        <f t="shared" si="13"/>
        <v>6550.1199880012</v>
      </c>
      <c r="L66" s="171">
        <f t="shared" si="13"/>
        <v>0.39066551800425653</v>
      </c>
      <c r="M66" s="390" t="s">
        <v>266</v>
      </c>
      <c r="N66" s="275">
        <v>4</v>
      </c>
      <c r="O66" s="275" t="s">
        <v>192</v>
      </c>
      <c r="P66">
        <v>1339</v>
      </c>
      <c r="Q66" s="387">
        <v>2623625.5707762553</v>
      </c>
    </row>
    <row r="67" spans="1:17" ht="13" x14ac:dyDescent="0.3">
      <c r="A67" s="386" t="s">
        <v>45</v>
      </c>
      <c r="B67" s="387">
        <v>110.5392156862745</v>
      </c>
      <c r="C67" s="388">
        <v>3.4090909090908874</v>
      </c>
      <c r="D67" s="387">
        <v>2210.7843137254899</v>
      </c>
      <c r="E67" s="388">
        <v>0.29794714417662388</v>
      </c>
      <c r="F67" s="389" t="s">
        <v>22</v>
      </c>
      <c r="H67" s="398" t="s">
        <v>40</v>
      </c>
      <c r="I67" s="115">
        <f>AVERAGE(B82:B83)</f>
        <v>143.92432737402586</v>
      </c>
      <c r="J67" s="171">
        <f t="shared" ref="J67:L67" si="14">AVERAGE(C82:C83)</f>
        <v>10.100381616060822</v>
      </c>
      <c r="K67" s="115">
        <f t="shared" si="14"/>
        <v>68931.204820339204</v>
      </c>
      <c r="L67" s="171">
        <f t="shared" si="14"/>
        <v>9.8422881336843755</v>
      </c>
      <c r="M67" s="390" t="s">
        <v>266</v>
      </c>
      <c r="N67" s="275">
        <v>5</v>
      </c>
    </row>
    <row r="68" spans="1:17" ht="13" x14ac:dyDescent="0.3">
      <c r="A68" s="386" t="s">
        <v>45</v>
      </c>
      <c r="B68" s="387">
        <v>41.149635036496349</v>
      </c>
      <c r="C68" s="388">
        <v>3.0612244897958449</v>
      </c>
      <c r="D68" s="387">
        <v>822.99270072992704</v>
      </c>
      <c r="E68" s="388">
        <v>0.11303671244025544</v>
      </c>
      <c r="F68" s="389" t="s">
        <v>22</v>
      </c>
      <c r="H68" s="398" t="s">
        <v>39</v>
      </c>
      <c r="I68" s="115">
        <f>AVERAGE(B84)</f>
        <v>102.96803652968036</v>
      </c>
      <c r="J68" s="171">
        <f t="shared" ref="J68:L68" si="15">AVERAGE(C84)</f>
        <v>1.3245033112582809</v>
      </c>
      <c r="K68" s="115">
        <f t="shared" si="15"/>
        <v>47365.296803652964</v>
      </c>
      <c r="L68" s="171">
        <f t="shared" si="15"/>
        <v>0.86380921083517126</v>
      </c>
      <c r="M68" s="390" t="s">
        <v>266</v>
      </c>
      <c r="N68" s="275">
        <v>6</v>
      </c>
    </row>
    <row r="69" spans="1:17" ht="13" x14ac:dyDescent="0.3">
      <c r="A69" s="386" t="s">
        <v>45</v>
      </c>
      <c r="B69" s="387">
        <v>839.16984732824426</v>
      </c>
      <c r="C69" s="388">
        <v>48.148148148147776</v>
      </c>
      <c r="D69" s="387">
        <v>16783.396946564884</v>
      </c>
      <c r="E69" s="388">
        <v>1.091962873262315</v>
      </c>
      <c r="F69" s="389" t="s">
        <v>22</v>
      </c>
      <c r="H69" s="398" t="s">
        <v>70</v>
      </c>
      <c r="I69" s="115">
        <f>AVERAGE(B85:B86)</f>
        <v>65.101168023294292</v>
      </c>
      <c r="J69" s="171">
        <f t="shared" ref="J69:L69" si="16">AVERAGE(C85:C86)</f>
        <v>1.0687557206697886</v>
      </c>
      <c r="K69" s="115">
        <f t="shared" si="16"/>
        <v>24738.443848851828</v>
      </c>
      <c r="L69" s="171">
        <f t="shared" si="16"/>
        <v>1.714709571746138</v>
      </c>
      <c r="M69" s="390" t="s">
        <v>266</v>
      </c>
      <c r="N69" s="275">
        <v>7</v>
      </c>
    </row>
    <row r="70" spans="1:17" ht="13" x14ac:dyDescent="0.3">
      <c r="A70" s="386" t="s">
        <v>45</v>
      </c>
      <c r="B70" s="387">
        <v>2859.601449275362</v>
      </c>
      <c r="C70" s="388">
        <v>85.365853658536111</v>
      </c>
      <c r="D70" s="387">
        <v>57192.028985507241</v>
      </c>
      <c r="E70" s="388">
        <v>15.008576329331078</v>
      </c>
      <c r="F70" s="389" t="s">
        <v>22</v>
      </c>
      <c r="H70" s="398" t="s">
        <v>30</v>
      </c>
      <c r="I70" s="115">
        <f>AVERAGE(B87:B89)</f>
        <v>33.50789405998303</v>
      </c>
      <c r="J70" s="171">
        <f t="shared" ref="J70:L70" si="17">AVERAGE(C87:C89)</f>
        <v>1.8209408671080791</v>
      </c>
      <c r="K70" s="115">
        <f t="shared" si="17"/>
        <v>12397.920802193721</v>
      </c>
      <c r="L70" s="171">
        <f t="shared" si="17"/>
        <v>2.1170924928256141</v>
      </c>
      <c r="M70" s="390" t="s">
        <v>266</v>
      </c>
      <c r="N70" s="275">
        <v>8</v>
      </c>
    </row>
    <row r="71" spans="1:17" ht="13" x14ac:dyDescent="0.3">
      <c r="A71" s="386" t="s">
        <v>45</v>
      </c>
      <c r="B71" s="387">
        <v>463.35616438356163</v>
      </c>
      <c r="C71" s="388">
        <v>5.9602649006622643</v>
      </c>
      <c r="D71" s="387">
        <v>9267.1232876712329</v>
      </c>
      <c r="E71" s="388">
        <v>0.16900614994601179</v>
      </c>
      <c r="F71" s="389" t="s">
        <v>22</v>
      </c>
      <c r="H71" s="398" t="s">
        <v>51</v>
      </c>
      <c r="I71" s="115">
        <f>AVERAGE(B90)</f>
        <v>27.433090024330898</v>
      </c>
      <c r="J71" s="171">
        <f t="shared" ref="J71:L71" si="18">AVERAGE(C90)</f>
        <v>2.040816326530563</v>
      </c>
      <c r="K71" s="115">
        <f t="shared" si="18"/>
        <v>3840.6326034063259</v>
      </c>
      <c r="L71" s="171">
        <f t="shared" si="18"/>
        <v>0.5275046580545254</v>
      </c>
      <c r="M71" s="390" t="s">
        <v>266</v>
      </c>
      <c r="N71" s="275">
        <v>9</v>
      </c>
    </row>
    <row r="72" spans="1:17" ht="13" x14ac:dyDescent="0.3">
      <c r="A72" s="386" t="s">
        <v>91</v>
      </c>
      <c r="B72" s="387">
        <v>13.716545012165449</v>
      </c>
      <c r="C72" s="388">
        <v>1.0204081632652815</v>
      </c>
      <c r="D72" s="387">
        <v>2468.9781021897807</v>
      </c>
      <c r="E72" s="388">
        <v>0.33911013732076623</v>
      </c>
      <c r="F72" s="389" t="s">
        <v>24</v>
      </c>
      <c r="H72" s="398" t="s">
        <v>192</v>
      </c>
      <c r="I72" s="115">
        <f>AVERAGE(B91:B93)</f>
        <v>504.13446216948824</v>
      </c>
      <c r="J72" s="171">
        <f t="shared" ref="J72:L72" si="19">AVERAGE(C91:C93)</f>
        <v>7.4994921758368713</v>
      </c>
      <c r="K72" s="115">
        <f t="shared" si="19"/>
        <v>1016153.8063428666</v>
      </c>
      <c r="L72" s="171">
        <f t="shared" si="19"/>
        <v>43.892518954633573</v>
      </c>
      <c r="M72" s="390" t="s">
        <v>266</v>
      </c>
      <c r="N72" s="275">
        <v>10</v>
      </c>
    </row>
    <row r="73" spans="1:17" ht="13" x14ac:dyDescent="0.3">
      <c r="A73" s="386" t="s">
        <v>32</v>
      </c>
      <c r="B73" s="387">
        <v>36.846405228758172</v>
      </c>
      <c r="C73" s="388">
        <v>1.1363636363636294</v>
      </c>
      <c r="D73" s="387">
        <v>4863.7254901960787</v>
      </c>
      <c r="E73" s="388">
        <v>0.65548371718857257</v>
      </c>
      <c r="F73" s="389" t="s">
        <v>24</v>
      </c>
      <c r="H73" s="398" t="s">
        <v>62</v>
      </c>
      <c r="I73" s="115">
        <f>AVERAGE(B94:B96)</f>
        <v>24.363530718539398</v>
      </c>
      <c r="J73" s="171">
        <f t="shared" ref="J73:L73" si="20">AVERAGE(C94:C96)</f>
        <v>1.140668758264558</v>
      </c>
      <c r="K73" s="115">
        <f t="shared" si="20"/>
        <v>7016.6968469393469</v>
      </c>
      <c r="L73" s="171">
        <f t="shared" si="20"/>
        <v>1.2861815416338229</v>
      </c>
      <c r="M73" s="390" t="s">
        <v>266</v>
      </c>
      <c r="N73" s="275">
        <v>11</v>
      </c>
    </row>
    <row r="74" spans="1:17" ht="13" x14ac:dyDescent="0.3">
      <c r="A74" s="386" t="s">
        <v>32</v>
      </c>
      <c r="B74" s="387">
        <v>21.517175572519086</v>
      </c>
      <c r="C74" s="388">
        <v>1.2345679012345587</v>
      </c>
      <c r="D74" s="387">
        <v>2840.2671755725196</v>
      </c>
      <c r="E74" s="388">
        <v>0.1847937170136226</v>
      </c>
      <c r="F74" s="389" t="s">
        <v>24</v>
      </c>
      <c r="H74" s="398" t="s">
        <v>59</v>
      </c>
      <c r="I74" s="115">
        <f>AVERAGE(B97:B98)</f>
        <v>112.1796378368699</v>
      </c>
      <c r="J74" s="171">
        <f t="shared" ref="J74:L74" si="21">AVERAGE(C97:C98)</f>
        <v>1.6085942203491883</v>
      </c>
      <c r="K74" s="115">
        <f t="shared" si="21"/>
        <v>20192.334810636585</v>
      </c>
      <c r="L74" s="171">
        <f t="shared" si="21"/>
        <v>0.56147265802449153</v>
      </c>
      <c r="M74" s="390" t="s">
        <v>266</v>
      </c>
      <c r="N74" s="275">
        <v>12</v>
      </c>
    </row>
    <row r="75" spans="1:17" ht="13" x14ac:dyDescent="0.3">
      <c r="A75" s="386" t="s">
        <v>25</v>
      </c>
      <c r="B75" s="387">
        <v>110.5392156862745</v>
      </c>
      <c r="C75" s="388">
        <v>3.4090909090908874</v>
      </c>
      <c r="D75" s="387">
        <v>5526.9607843137255</v>
      </c>
      <c r="E75" s="388">
        <v>0.74486786044155973</v>
      </c>
      <c r="F75" s="389" t="s">
        <v>24</v>
      </c>
      <c r="H75" s="398" t="s">
        <v>254</v>
      </c>
      <c r="I75" s="115">
        <f>AVERAGE(B99)</f>
        <v>13.716545012165449</v>
      </c>
      <c r="J75" s="171">
        <f t="shared" ref="J75:L75" si="22">AVERAGE(C99)</f>
        <v>1.0204081632652815</v>
      </c>
      <c r="K75" s="115">
        <f t="shared" si="22"/>
        <v>1234.4890510948903</v>
      </c>
      <c r="L75" s="171">
        <f t="shared" si="22"/>
        <v>0.16955506866038311</v>
      </c>
      <c r="M75" s="390" t="s">
        <v>266</v>
      </c>
      <c r="N75" s="275">
        <v>13</v>
      </c>
    </row>
    <row r="76" spans="1:17" ht="13" x14ac:dyDescent="0.3">
      <c r="A76" s="386" t="s">
        <v>25</v>
      </c>
      <c r="B76" s="387">
        <v>164.5985401459854</v>
      </c>
      <c r="C76" s="388">
        <v>12.24489795918338</v>
      </c>
      <c r="D76" s="387">
        <v>8229.9270072992695</v>
      </c>
      <c r="E76" s="388">
        <v>1.1303671244025542</v>
      </c>
      <c r="F76" s="389" t="s">
        <v>24</v>
      </c>
      <c r="H76" s="398" t="s">
        <v>85</v>
      </c>
      <c r="I76" s="115">
        <f>AVERAGE(B100:B101)</f>
        <v>22.828751065643647</v>
      </c>
      <c r="J76" s="171">
        <f t="shared" ref="J76:L76" si="23">AVERAGE(C100:C101)</f>
        <v>0.69059497413155557</v>
      </c>
      <c r="K76" s="115">
        <f t="shared" si="23"/>
        <v>13697.250639386188</v>
      </c>
      <c r="L76" s="171">
        <f t="shared" si="23"/>
        <v>2.8889501932031418</v>
      </c>
      <c r="M76" s="390" t="s">
        <v>266</v>
      </c>
      <c r="N76" s="275">
        <v>14</v>
      </c>
    </row>
    <row r="77" spans="1:17" ht="13" x14ac:dyDescent="0.3">
      <c r="A77" s="386" t="s">
        <v>25</v>
      </c>
      <c r="B77" s="387">
        <v>43.034351145038173</v>
      </c>
      <c r="C77" s="388">
        <v>2.4691358024691175</v>
      </c>
      <c r="D77" s="387">
        <v>3227.5763358778631</v>
      </c>
      <c r="E77" s="388">
        <v>0.20999286024275293</v>
      </c>
      <c r="F77" s="389" t="s">
        <v>24</v>
      </c>
      <c r="H77" s="398" t="s">
        <v>31</v>
      </c>
      <c r="I77" s="115">
        <f>AVERAGE(B102)</f>
        <v>150.88199513381994</v>
      </c>
      <c r="J77" s="171">
        <f t="shared" ref="J77:L77" si="24">AVERAGE(C102)</f>
        <v>11.224489795918098</v>
      </c>
      <c r="K77" s="115">
        <f t="shared" si="24"/>
        <v>346591.0310218978</v>
      </c>
      <c r="L77" s="171">
        <f t="shared" si="24"/>
        <v>47.603715893526974</v>
      </c>
      <c r="M77" s="390" t="s">
        <v>266</v>
      </c>
      <c r="N77" s="275">
        <v>15</v>
      </c>
    </row>
    <row r="78" spans="1:17" ht="13" x14ac:dyDescent="0.3">
      <c r="A78" s="386" t="s">
        <v>25</v>
      </c>
      <c r="B78" s="387">
        <v>54.468599033816417</v>
      </c>
      <c r="C78" s="388">
        <v>1.6260162601625927</v>
      </c>
      <c r="D78" s="387">
        <v>2723.4299516908209</v>
      </c>
      <c r="E78" s="388">
        <v>0.71469411092052748</v>
      </c>
      <c r="F78" s="389" t="s">
        <v>24</v>
      </c>
      <c r="H78" s="398" t="s">
        <v>29</v>
      </c>
      <c r="I78" s="115">
        <f>AVERAGE(B103)</f>
        <v>18.423202614379086</v>
      </c>
      <c r="J78" s="171">
        <f t="shared" ref="J78:L78" si="25">AVERAGE(C103)</f>
        <v>0.56818181818181468</v>
      </c>
      <c r="K78" s="115">
        <f t="shared" si="25"/>
        <v>30398.284313725489</v>
      </c>
      <c r="L78" s="171">
        <f t="shared" si="25"/>
        <v>4.0967732324285784</v>
      </c>
      <c r="M78" s="390" t="s">
        <v>266</v>
      </c>
      <c r="N78" s="275">
        <v>16</v>
      </c>
    </row>
    <row r="79" spans="1:17" ht="13" x14ac:dyDescent="0.3">
      <c r="A79" s="386" t="s">
        <v>25</v>
      </c>
      <c r="B79" s="387">
        <v>720.77625570776263</v>
      </c>
      <c r="C79" s="388">
        <v>9.2715231788079677</v>
      </c>
      <c r="D79" s="387">
        <v>39642.694063926945</v>
      </c>
      <c r="E79" s="388">
        <v>0.7229707525468283</v>
      </c>
      <c r="F79" s="389" t="s">
        <v>24</v>
      </c>
      <c r="H79" s="398" t="s">
        <v>92</v>
      </c>
      <c r="I79" s="115">
        <f>AVERAGE(B104)</f>
        <v>13.716545012165449</v>
      </c>
      <c r="J79" s="171">
        <f t="shared" ref="J79:L79" si="26">AVERAGE(C104)</f>
        <v>1.0204081632652815</v>
      </c>
      <c r="K79" s="115">
        <f t="shared" si="26"/>
        <v>3429.1362530413621</v>
      </c>
      <c r="L79" s="171">
        <f t="shared" si="26"/>
        <v>0.47098630183439755</v>
      </c>
      <c r="M79" s="390" t="s">
        <v>266</v>
      </c>
      <c r="N79" s="275">
        <v>17</v>
      </c>
    </row>
    <row r="80" spans="1:17" ht="13" x14ac:dyDescent="0.3">
      <c r="A80" s="386" t="s">
        <v>49</v>
      </c>
      <c r="B80" s="387">
        <v>13.716545012165449</v>
      </c>
      <c r="C80" s="388">
        <v>1.0204081632652815</v>
      </c>
      <c r="D80" s="387">
        <v>4553.8929440389293</v>
      </c>
      <c r="E80" s="388">
        <v>0.62546980883607994</v>
      </c>
      <c r="F80" s="389" t="s">
        <v>24</v>
      </c>
      <c r="H80" s="398" t="s">
        <v>255</v>
      </c>
      <c r="I80" s="115">
        <f>AVERAGE(B105:B106)</f>
        <v>34.092572022990936</v>
      </c>
      <c r="J80" s="171">
        <f t="shared" ref="J80:L80" si="27">AVERAGE(C105:C106)</f>
        <v>1.3232122117139371</v>
      </c>
      <c r="K80" s="115">
        <f t="shared" si="27"/>
        <v>13125.640228851509</v>
      </c>
      <c r="L80" s="171">
        <f t="shared" si="27"/>
        <v>3.1142317794565164</v>
      </c>
      <c r="M80" s="390" t="s">
        <v>266</v>
      </c>
      <c r="N80" s="275">
        <v>18</v>
      </c>
    </row>
    <row r="81" spans="1:14" ht="13" x14ac:dyDescent="0.3">
      <c r="A81" s="386" t="s">
        <v>49</v>
      </c>
      <c r="B81" s="387">
        <v>51.484018264840181</v>
      </c>
      <c r="C81" s="388">
        <v>0.66225165562914046</v>
      </c>
      <c r="D81" s="387">
        <v>8546.3470319634707</v>
      </c>
      <c r="E81" s="388">
        <v>0.15586122717243309</v>
      </c>
      <c r="F81" s="389" t="s">
        <v>24</v>
      </c>
      <c r="H81" s="398" t="s">
        <v>83</v>
      </c>
      <c r="I81" s="115">
        <f>AVERAGE(B107)</f>
        <v>13.716545012165449</v>
      </c>
      <c r="J81" s="171">
        <f t="shared" ref="J81:L81" si="28">AVERAGE(C107)</f>
        <v>1.0204081632652815</v>
      </c>
      <c r="K81" s="115">
        <f t="shared" si="28"/>
        <v>822.99270072992692</v>
      </c>
      <c r="L81" s="171">
        <f t="shared" si="28"/>
        <v>0.11303671244025541</v>
      </c>
      <c r="M81" s="390" t="s">
        <v>266</v>
      </c>
      <c r="N81" s="275">
        <v>19</v>
      </c>
    </row>
    <row r="82" spans="1:14" ht="13" x14ac:dyDescent="0.3">
      <c r="A82" s="386" t="s">
        <v>40</v>
      </c>
      <c r="B82" s="387">
        <v>260.61435523114352</v>
      </c>
      <c r="C82" s="388">
        <v>19.387755102040348</v>
      </c>
      <c r="D82" s="387">
        <v>131870.86374695861</v>
      </c>
      <c r="E82" s="388">
        <v>18.112249223343589</v>
      </c>
      <c r="F82" s="389" t="s">
        <v>24</v>
      </c>
      <c r="H82" s="398" t="s">
        <v>35</v>
      </c>
      <c r="I82" s="115">
        <f>AVERAGE(B108:B111)</f>
        <v>52.74337488699117</v>
      </c>
      <c r="J82" s="171">
        <f t="shared" ref="J82:L82" si="29">AVERAGE(C108:C111)</f>
        <v>1.8366816981212877</v>
      </c>
      <c r="K82" s="115">
        <f t="shared" si="29"/>
        <v>9757.5243540933661</v>
      </c>
      <c r="L82" s="171">
        <f t="shared" si="29"/>
        <v>0.97144069246759113</v>
      </c>
      <c r="M82" s="390" t="s">
        <v>266</v>
      </c>
      <c r="N82" s="275">
        <v>20</v>
      </c>
    </row>
    <row r="83" spans="1:14" ht="13" x14ac:dyDescent="0.3">
      <c r="A83" s="386" t="s">
        <v>40</v>
      </c>
      <c r="B83" s="387">
        <v>27.234299516908209</v>
      </c>
      <c r="C83" s="388">
        <v>0.81300813008129635</v>
      </c>
      <c r="D83" s="387">
        <v>5991.5458937198055</v>
      </c>
      <c r="E83" s="388">
        <v>1.5723270440251604</v>
      </c>
      <c r="F83" s="389" t="s">
        <v>24</v>
      </c>
      <c r="H83" s="398" t="s">
        <v>48</v>
      </c>
      <c r="I83" s="115">
        <f>AVERAGE(B112)</f>
        <v>102.96803652968036</v>
      </c>
      <c r="J83" s="171">
        <f t="shared" ref="J83:L88" si="30">AVERAGE(C112)</f>
        <v>1.3245033112582809</v>
      </c>
      <c r="K83" s="115">
        <f t="shared" si="30"/>
        <v>9781.9634703196352</v>
      </c>
      <c r="L83" s="171">
        <f t="shared" si="30"/>
        <v>0.17839538049856801</v>
      </c>
      <c r="M83" s="390" t="s">
        <v>266</v>
      </c>
      <c r="N83" s="275">
        <v>21</v>
      </c>
    </row>
    <row r="84" spans="1:14" ht="13" x14ac:dyDescent="0.3">
      <c r="A84" s="386" t="s">
        <v>39</v>
      </c>
      <c r="B84" s="387">
        <v>102.96803652968036</v>
      </c>
      <c r="C84" s="388">
        <v>1.3245033112582809</v>
      </c>
      <c r="D84" s="387">
        <v>47365.296803652964</v>
      </c>
      <c r="E84" s="388">
        <v>0.86380921083517126</v>
      </c>
      <c r="F84" s="389" t="s">
        <v>24</v>
      </c>
      <c r="H84" s="398" t="s">
        <v>256</v>
      </c>
      <c r="I84" s="115">
        <f t="shared" ref="I84:I88" si="31">AVERAGE(B113)</f>
        <v>13.716545012165449</v>
      </c>
      <c r="J84" s="171">
        <f t="shared" si="30"/>
        <v>1.0204081632652815</v>
      </c>
      <c r="K84" s="115">
        <f t="shared" si="30"/>
        <v>4457.8771289537708</v>
      </c>
      <c r="L84" s="171">
        <f t="shared" si="30"/>
        <v>0.61228219238471682</v>
      </c>
      <c r="M84" s="390" t="s">
        <v>266</v>
      </c>
      <c r="N84" s="275">
        <v>22</v>
      </c>
    </row>
    <row r="85" spans="1:14" ht="13" x14ac:dyDescent="0.3">
      <c r="A85" s="386" t="s">
        <v>70</v>
      </c>
      <c r="B85" s="387">
        <v>27.234299516908209</v>
      </c>
      <c r="C85" s="388">
        <v>0.81300813008129635</v>
      </c>
      <c r="D85" s="387">
        <v>10349.033816425119</v>
      </c>
      <c r="E85" s="388">
        <v>2.7158376214980042</v>
      </c>
      <c r="F85" s="389" t="s">
        <v>24</v>
      </c>
      <c r="H85" s="398" t="s">
        <v>103</v>
      </c>
      <c r="I85" s="115">
        <f t="shared" si="31"/>
        <v>55.269607843137251</v>
      </c>
      <c r="J85" s="171">
        <f t="shared" si="30"/>
        <v>1.7045454545454437</v>
      </c>
      <c r="K85" s="115">
        <f t="shared" si="30"/>
        <v>8290.4411764705874</v>
      </c>
      <c r="L85" s="171">
        <f t="shared" si="30"/>
        <v>1.1173017906623395</v>
      </c>
      <c r="M85" s="390" t="s">
        <v>266</v>
      </c>
      <c r="N85" s="275">
        <v>23</v>
      </c>
    </row>
    <row r="86" spans="1:14" ht="13" x14ac:dyDescent="0.3">
      <c r="A86" s="386" t="s">
        <v>70</v>
      </c>
      <c r="B86" s="387">
        <v>102.96803652968036</v>
      </c>
      <c r="C86" s="388">
        <v>1.3245033112582809</v>
      </c>
      <c r="D86" s="387">
        <v>39127.853881278541</v>
      </c>
      <c r="E86" s="388">
        <v>0.71358152199427205</v>
      </c>
      <c r="F86" s="389" t="s">
        <v>24</v>
      </c>
      <c r="H86" s="398" t="s">
        <v>87</v>
      </c>
      <c r="I86" s="115">
        <f t="shared" si="31"/>
        <v>51.484018264840181</v>
      </c>
      <c r="J86" s="171">
        <f t="shared" si="30"/>
        <v>0.66225165562914046</v>
      </c>
      <c r="K86" s="115">
        <f t="shared" si="30"/>
        <v>23167.808219178081</v>
      </c>
      <c r="L86" s="171">
        <f t="shared" si="30"/>
        <v>0.42251537486502944</v>
      </c>
      <c r="M86" s="390" t="s">
        <v>266</v>
      </c>
      <c r="N86" s="275">
        <v>24</v>
      </c>
    </row>
    <row r="87" spans="1:14" ht="13" x14ac:dyDescent="0.3">
      <c r="A87" s="386" t="s">
        <v>30</v>
      </c>
      <c r="B87" s="387">
        <v>18.423202614379086</v>
      </c>
      <c r="C87" s="388">
        <v>0.56818181818181468</v>
      </c>
      <c r="D87" s="387">
        <v>6816.584967320262</v>
      </c>
      <c r="E87" s="388">
        <v>0.91867036121125711</v>
      </c>
      <c r="F87" s="389" t="s">
        <v>24</v>
      </c>
      <c r="H87" s="398" t="s">
        <v>130</v>
      </c>
      <c r="I87" s="115">
        <f t="shared" si="31"/>
        <v>27.234299516908209</v>
      </c>
      <c r="J87" s="171">
        <f t="shared" si="30"/>
        <v>0.81300813008129635</v>
      </c>
      <c r="K87" s="115">
        <f t="shared" si="30"/>
        <v>7625.6038647342984</v>
      </c>
      <c r="L87" s="171">
        <f t="shared" si="30"/>
        <v>2.0011435105774766</v>
      </c>
      <c r="M87" s="390" t="s">
        <v>266</v>
      </c>
      <c r="N87" s="275">
        <v>25</v>
      </c>
    </row>
    <row r="88" spans="1:14" ht="13" x14ac:dyDescent="0.3">
      <c r="A88" s="386" t="s">
        <v>30</v>
      </c>
      <c r="B88" s="387">
        <v>54.866180048661796</v>
      </c>
      <c r="C88" s="388">
        <v>4.081632653061126</v>
      </c>
      <c r="D88" s="387">
        <v>20300.486618004863</v>
      </c>
      <c r="E88" s="388">
        <v>2.7882389068596338</v>
      </c>
      <c r="F88" s="389" t="s">
        <v>24</v>
      </c>
      <c r="H88" s="398" t="s">
        <v>37</v>
      </c>
      <c r="I88" s="115">
        <f t="shared" si="31"/>
        <v>18.423202614379086</v>
      </c>
      <c r="J88" s="171">
        <f t="shared" si="30"/>
        <v>0.56818181818181468</v>
      </c>
      <c r="K88" s="115">
        <f t="shared" si="30"/>
        <v>2210.7843137254904</v>
      </c>
      <c r="L88" s="171">
        <f t="shared" si="30"/>
        <v>0.29794714417662393</v>
      </c>
      <c r="M88" s="390" t="s">
        <v>266</v>
      </c>
      <c r="N88" s="275">
        <v>26</v>
      </c>
    </row>
    <row r="89" spans="1:14" ht="13" x14ac:dyDescent="0.3">
      <c r="A89" s="386" t="s">
        <v>30</v>
      </c>
      <c r="B89" s="387">
        <v>27.234299516908209</v>
      </c>
      <c r="C89" s="388">
        <v>0.81300813008129635</v>
      </c>
      <c r="D89" s="387">
        <v>10076.690821256037</v>
      </c>
      <c r="E89" s="388">
        <v>2.6443682104059518</v>
      </c>
      <c r="F89" s="389" t="s">
        <v>24</v>
      </c>
      <c r="H89" s="398" t="s">
        <v>133</v>
      </c>
      <c r="I89" s="115">
        <f>AVERAGE(B118:B119)</f>
        <v>36.445900824097748</v>
      </c>
      <c r="J89" s="171">
        <f t="shared" ref="J89:L89" si="32">AVERAGE(C118:C119)</f>
        <v>1.0970990391722037</v>
      </c>
      <c r="K89" s="115">
        <f t="shared" si="32"/>
        <v>6560.262148337596</v>
      </c>
      <c r="L89" s="171">
        <f t="shared" si="32"/>
        <v>1.5099097577894174</v>
      </c>
      <c r="M89" s="390" t="s">
        <v>266</v>
      </c>
      <c r="N89" s="275">
        <v>27</v>
      </c>
    </row>
    <row r="90" spans="1:14" ht="13" x14ac:dyDescent="0.3">
      <c r="A90" s="386" t="s">
        <v>51</v>
      </c>
      <c r="B90" s="387">
        <v>27.433090024330898</v>
      </c>
      <c r="C90" s="388">
        <v>2.040816326530563</v>
      </c>
      <c r="D90" s="387">
        <v>3840.6326034063259</v>
      </c>
      <c r="E90" s="388">
        <v>0.5275046580545254</v>
      </c>
      <c r="F90" s="389" t="s">
        <v>24</v>
      </c>
      <c r="H90" s="398" t="s">
        <v>38</v>
      </c>
      <c r="I90" s="115">
        <f>AVERAGE(B120)</f>
        <v>21.517175572519086</v>
      </c>
      <c r="J90" s="171">
        <f t="shared" ref="J90:L90" si="33">AVERAGE(C120)</f>
        <v>1.2345679012345587</v>
      </c>
      <c r="K90" s="115">
        <f t="shared" si="33"/>
        <v>2108.6832061068703</v>
      </c>
      <c r="L90" s="171">
        <f t="shared" si="33"/>
        <v>0.13719533535859857</v>
      </c>
      <c r="M90" s="390" t="s">
        <v>266</v>
      </c>
      <c r="N90" s="275">
        <v>28</v>
      </c>
    </row>
    <row r="91" spans="1:14" ht="13" x14ac:dyDescent="0.3">
      <c r="A91" s="386" t="s">
        <v>192</v>
      </c>
      <c r="B91" s="387">
        <v>92.116013071895438</v>
      </c>
      <c r="C91" s="388">
        <v>2.8409090909090735</v>
      </c>
      <c r="D91" s="387">
        <v>216656.86274509807</v>
      </c>
      <c r="E91" s="388">
        <v>29.198820129309151</v>
      </c>
      <c r="F91" s="389" t="s">
        <v>24</v>
      </c>
      <c r="H91" s="398" t="s">
        <v>199</v>
      </c>
      <c r="I91" s="115">
        <f>AVERAGE(B121)</f>
        <v>13.716545012165449</v>
      </c>
      <c r="J91" s="171">
        <f t="shared" ref="J91:L91" si="34">AVERAGE(C121)</f>
        <v>1.0204081632652815</v>
      </c>
      <c r="K91" s="115">
        <f t="shared" si="34"/>
        <v>3017.6399026763988</v>
      </c>
      <c r="L91" s="171">
        <f t="shared" si="34"/>
        <v>0.41446794561426992</v>
      </c>
      <c r="M91" s="390" t="s">
        <v>266</v>
      </c>
      <c r="N91" s="275">
        <v>29</v>
      </c>
    </row>
    <row r="92" spans="1:14" ht="13" x14ac:dyDescent="0.3">
      <c r="A92" s="386" t="s">
        <v>192</v>
      </c>
      <c r="B92" s="387">
        <v>81.70289855072464</v>
      </c>
      <c r="C92" s="388">
        <v>2.4390243902438895</v>
      </c>
      <c r="D92" s="387">
        <v>208178.98550724637</v>
      </c>
      <c r="E92" s="388">
        <v>54.631217838765124</v>
      </c>
      <c r="F92" s="389" t="s">
        <v>24</v>
      </c>
      <c r="H92" s="398" t="s">
        <v>58</v>
      </c>
      <c r="I92" s="115">
        <f>AVERAGE(B122:B123)</f>
        <v>39.359158890874198</v>
      </c>
      <c r="J92" s="171">
        <f t="shared" ref="J92:L92" si="35">AVERAGE(C122:C123)</f>
        <v>0.73762989285521841</v>
      </c>
      <c r="K92" s="115">
        <f t="shared" si="35"/>
        <v>15743.663556349678</v>
      </c>
      <c r="L92" s="171">
        <f t="shared" si="35"/>
        <v>1.6171728328921793</v>
      </c>
      <c r="M92" s="390" t="s">
        <v>266</v>
      </c>
      <c r="N92" s="275">
        <v>30</v>
      </c>
    </row>
    <row r="93" spans="1:14" ht="13" x14ac:dyDescent="0.3">
      <c r="A93" s="386" t="s">
        <v>192</v>
      </c>
      <c r="B93" s="387">
        <v>1338.5844748858447</v>
      </c>
      <c r="C93" s="388">
        <v>17.218543046357652</v>
      </c>
      <c r="D93" s="387">
        <v>2623625.5707762553</v>
      </c>
      <c r="E93" s="388">
        <v>47.84751889582644</v>
      </c>
      <c r="F93" s="389" t="s">
        <v>24</v>
      </c>
      <c r="H93" s="398" t="s">
        <v>183</v>
      </c>
      <c r="I93" s="115">
        <f>AVERAGE(B124:B125)</f>
        <v>60.695619572029727</v>
      </c>
      <c r="J93" s="171">
        <f t="shared" ref="J93:L93" si="36">AVERAGE(C124:C125)</f>
        <v>0.94634256472004785</v>
      </c>
      <c r="K93" s="115">
        <f t="shared" si="36"/>
        <v>7101.3874899274779</v>
      </c>
      <c r="L93" s="171">
        <f t="shared" si="36"/>
        <v>0.25510323025101184</v>
      </c>
      <c r="M93" s="390" t="s">
        <v>266</v>
      </c>
      <c r="N93" s="275">
        <v>31</v>
      </c>
    </row>
    <row r="94" spans="1:14" ht="13" x14ac:dyDescent="0.3">
      <c r="A94" s="386" t="s">
        <v>62</v>
      </c>
      <c r="B94" s="387">
        <v>18.423202614379086</v>
      </c>
      <c r="C94" s="388">
        <v>0.56818181818181468</v>
      </c>
      <c r="D94" s="387">
        <v>5305.8823529411766</v>
      </c>
      <c r="E94" s="388">
        <v>0.71507314602389738</v>
      </c>
      <c r="F94" s="389" t="s">
        <v>24</v>
      </c>
      <c r="H94" s="398" t="s">
        <v>261</v>
      </c>
      <c r="I94" s="115">
        <f>AVERAGE(B126)</f>
        <v>27.234299516908209</v>
      </c>
      <c r="J94" s="171">
        <f t="shared" ref="J94:L94" si="37">AVERAGE(C126)</f>
        <v>0.81300813008129635</v>
      </c>
      <c r="K94" s="115">
        <f t="shared" si="37"/>
        <v>9259.6618357487914</v>
      </c>
      <c r="L94" s="171">
        <f t="shared" si="37"/>
        <v>2.4299599771297933</v>
      </c>
      <c r="M94" s="390" t="s">
        <v>266</v>
      </c>
      <c r="N94" s="275">
        <v>32</v>
      </c>
    </row>
    <row r="95" spans="1:14" ht="13" x14ac:dyDescent="0.3">
      <c r="A95" s="386" t="s">
        <v>62</v>
      </c>
      <c r="B95" s="387">
        <v>27.433090024330898</v>
      </c>
      <c r="C95" s="388">
        <v>2.040816326530563</v>
      </c>
      <c r="D95" s="387">
        <v>7900.729927007299</v>
      </c>
      <c r="E95" s="388">
        <v>1.0851524394264522</v>
      </c>
      <c r="F95" s="389" t="s">
        <v>24</v>
      </c>
      <c r="H95" s="398" t="s">
        <v>171</v>
      </c>
      <c r="I95" s="115">
        <f>AVERAGE(B127)</f>
        <v>43.034351145038173</v>
      </c>
      <c r="J95" s="171">
        <f t="shared" ref="J95:L95" si="38">AVERAGE(C127)</f>
        <v>2.4691358024691175</v>
      </c>
      <c r="K95" s="115">
        <f t="shared" si="38"/>
        <v>15062.022900763361</v>
      </c>
      <c r="L95" s="171">
        <f t="shared" si="38"/>
        <v>0.97996668113284702</v>
      </c>
      <c r="M95" s="390" t="s">
        <v>266</v>
      </c>
      <c r="N95" s="275">
        <v>33</v>
      </c>
    </row>
    <row r="96" spans="1:14" ht="13" x14ac:dyDescent="0.3">
      <c r="A96" s="386" t="s">
        <v>62</v>
      </c>
      <c r="B96" s="387">
        <v>27.234299516908209</v>
      </c>
      <c r="C96" s="388">
        <v>0.81300813008129635</v>
      </c>
      <c r="D96" s="387">
        <v>7843.4782608695641</v>
      </c>
      <c r="E96" s="388">
        <v>2.0583190394511188</v>
      </c>
      <c r="F96" s="389" t="s">
        <v>24</v>
      </c>
      <c r="H96" s="398" t="s">
        <v>41</v>
      </c>
      <c r="I96" s="115">
        <f>AVERAGE(B128:B130)</f>
        <v>47.636138238859509</v>
      </c>
      <c r="J96" s="171">
        <f t="shared" ref="J96:L96" si="39">AVERAGE(C128:C130)</f>
        <v>1.0424176768915514</v>
      </c>
      <c r="K96" s="115">
        <f t="shared" si="39"/>
        <v>5716.3365886631409</v>
      </c>
      <c r="L96" s="171">
        <f t="shared" si="39"/>
        <v>0.23042765521072509</v>
      </c>
      <c r="M96" s="390" t="s">
        <v>266</v>
      </c>
      <c r="N96" s="275">
        <v>34</v>
      </c>
    </row>
    <row r="97" spans="1:14" ht="13" x14ac:dyDescent="0.3">
      <c r="A97" s="386" t="s">
        <v>59</v>
      </c>
      <c r="B97" s="387">
        <v>18.423202614379086</v>
      </c>
      <c r="C97" s="388">
        <v>0.56818181818181468</v>
      </c>
      <c r="D97" s="387">
        <v>3316.1764705882356</v>
      </c>
      <c r="E97" s="388">
        <v>0.44692071626493596</v>
      </c>
      <c r="F97" s="389" t="s">
        <v>24</v>
      </c>
      <c r="H97" s="398" t="s">
        <v>23</v>
      </c>
      <c r="I97" s="115">
        <f>AVERAGE(B131:B132)</f>
        <v>47.259184704939173</v>
      </c>
      <c r="J97" s="171">
        <f t="shared" ref="J97:L97" si="40">AVERAGE(C131:C132)</f>
        <v>1.5656937290491291</v>
      </c>
      <c r="K97" s="115">
        <f t="shared" si="40"/>
        <v>378073.47763951344</v>
      </c>
      <c r="L97" s="171">
        <f t="shared" si="40"/>
        <v>14.955311433969307</v>
      </c>
      <c r="M97" s="390" t="s">
        <v>266</v>
      </c>
      <c r="N97" s="275">
        <v>35</v>
      </c>
    </row>
    <row r="98" spans="1:14" ht="13" x14ac:dyDescent="0.3">
      <c r="A98" s="386" t="s">
        <v>59</v>
      </c>
      <c r="B98" s="387">
        <v>205.93607305936072</v>
      </c>
      <c r="C98" s="388">
        <v>2.6490066225165618</v>
      </c>
      <c r="D98" s="387">
        <v>37068.493150684932</v>
      </c>
      <c r="E98" s="388">
        <v>0.67602459978404716</v>
      </c>
      <c r="F98" s="389" t="s">
        <v>24</v>
      </c>
      <c r="H98" s="398" t="s">
        <v>28</v>
      </c>
      <c r="I98" s="115">
        <f>AVERAGE(B133)</f>
        <v>13.716545012165449</v>
      </c>
      <c r="J98" s="171">
        <f t="shared" ref="J98:L98" si="41">AVERAGE(C133)</f>
        <v>1.0204081632652815</v>
      </c>
      <c r="K98" s="115">
        <f t="shared" si="41"/>
        <v>11590.480535279805</v>
      </c>
      <c r="L98" s="171">
        <f t="shared" si="41"/>
        <v>1.591933700200264</v>
      </c>
      <c r="M98" s="390" t="s">
        <v>266</v>
      </c>
      <c r="N98" s="275">
        <v>36</v>
      </c>
    </row>
    <row r="99" spans="1:14" ht="13" x14ac:dyDescent="0.3">
      <c r="A99" s="386" t="s">
        <v>254</v>
      </c>
      <c r="B99" s="387">
        <v>13.716545012165449</v>
      </c>
      <c r="C99" s="388">
        <v>1.0204081632652815</v>
      </c>
      <c r="D99" s="387">
        <v>1234.4890510948903</v>
      </c>
      <c r="E99" s="388">
        <v>0.16955506866038311</v>
      </c>
      <c r="F99" s="389" t="s">
        <v>24</v>
      </c>
      <c r="H99" s="398" t="s">
        <v>136</v>
      </c>
      <c r="I99" s="115">
        <f>AVERAGE(B134)</f>
        <v>13.716545012165449</v>
      </c>
      <c r="J99" s="171">
        <f t="shared" ref="J99:L99" si="42">AVERAGE(C134)</f>
        <v>1.0204081632652815</v>
      </c>
      <c r="K99" s="115">
        <f t="shared" si="42"/>
        <v>4937.9562043795613</v>
      </c>
      <c r="L99" s="171">
        <f t="shared" si="42"/>
        <v>0.67822027464153245</v>
      </c>
      <c r="M99" s="390" t="s">
        <v>266</v>
      </c>
      <c r="N99" s="275">
        <v>37</v>
      </c>
    </row>
    <row r="100" spans="1:14" ht="13" x14ac:dyDescent="0.3">
      <c r="A100" s="386" t="s">
        <v>85</v>
      </c>
      <c r="B100" s="387">
        <v>18.423202614379086</v>
      </c>
      <c r="C100" s="388">
        <v>0.56818181818181468</v>
      </c>
      <c r="D100" s="387">
        <v>11053.921568627451</v>
      </c>
      <c r="E100" s="388">
        <v>1.4897357208831195</v>
      </c>
      <c r="F100" s="389" t="s">
        <v>24</v>
      </c>
      <c r="H100" s="398" t="s">
        <v>107</v>
      </c>
      <c r="I100" s="115">
        <f>AVERAGE(B135:B136)</f>
        <v>32.04035237283319</v>
      </c>
      <c r="J100" s="171">
        <f t="shared" ref="J100:L100" si="43">AVERAGE(C135:C136)</f>
        <v>0.97468588322246286</v>
      </c>
      <c r="K100" s="115">
        <f t="shared" si="43"/>
        <v>4485.6493321966464</v>
      </c>
      <c r="L100" s="171">
        <f t="shared" si="43"/>
        <v>0.84789087918376371</v>
      </c>
      <c r="M100" s="390" t="s">
        <v>266</v>
      </c>
      <c r="N100" s="275">
        <v>38</v>
      </c>
    </row>
    <row r="101" spans="1:14" ht="13" x14ac:dyDescent="0.3">
      <c r="A101" s="386" t="s">
        <v>85</v>
      </c>
      <c r="B101" s="387">
        <v>27.234299516908209</v>
      </c>
      <c r="C101" s="388">
        <v>0.81300813008129635</v>
      </c>
      <c r="D101" s="387">
        <v>16340.579710144924</v>
      </c>
      <c r="E101" s="388">
        <v>4.2881646655231638</v>
      </c>
      <c r="F101" s="389" t="s">
        <v>24</v>
      </c>
      <c r="H101" s="398" t="s">
        <v>77</v>
      </c>
      <c r="I101" s="115">
        <f>AVERAGE(B137)</f>
        <v>18.423202614379086</v>
      </c>
      <c r="J101" s="171">
        <f t="shared" ref="J101:L101" si="44">AVERAGE(C137)</f>
        <v>0.56818181818181468</v>
      </c>
      <c r="K101" s="115">
        <f t="shared" si="44"/>
        <v>36662.17320261438</v>
      </c>
      <c r="L101" s="171">
        <f t="shared" si="44"/>
        <v>4.94095680759568</v>
      </c>
      <c r="M101" s="390" t="s">
        <v>266</v>
      </c>
      <c r="N101" s="275">
        <v>39</v>
      </c>
    </row>
    <row r="102" spans="1:14" ht="13" x14ac:dyDescent="0.3">
      <c r="A102" s="386" t="s">
        <v>31</v>
      </c>
      <c r="B102" s="387">
        <v>150.88199513381994</v>
      </c>
      <c r="C102" s="388">
        <v>11.224489795918098</v>
      </c>
      <c r="D102" s="387">
        <v>346591.0310218978</v>
      </c>
      <c r="E102" s="388">
        <v>47.603715893526974</v>
      </c>
      <c r="F102" s="389" t="s">
        <v>24</v>
      </c>
      <c r="H102" s="398" t="s">
        <v>26</v>
      </c>
      <c r="I102" s="115">
        <f>AVERAGE(B138:B139)</f>
        <v>50.56295024092362</v>
      </c>
      <c r="J102" s="171">
        <f t="shared" ref="J102:L102" si="45">AVERAGE(C138:C139)</f>
        <v>2.1567717996289106</v>
      </c>
      <c r="K102" s="115">
        <f t="shared" si="45"/>
        <v>1435.5305686751585</v>
      </c>
      <c r="L102" s="171">
        <f t="shared" si="45"/>
        <v>0.19479258868208627</v>
      </c>
      <c r="M102" s="390" t="s">
        <v>138</v>
      </c>
      <c r="N102">
        <v>1</v>
      </c>
    </row>
    <row r="103" spans="1:14" ht="13" x14ac:dyDescent="0.3">
      <c r="A103" s="386" t="s">
        <v>29</v>
      </c>
      <c r="B103" s="387">
        <v>18.423202614379086</v>
      </c>
      <c r="C103" s="388">
        <v>0.56818181818181468</v>
      </c>
      <c r="D103" s="387">
        <v>30398.284313725489</v>
      </c>
      <c r="E103" s="388">
        <v>4.0967732324285784</v>
      </c>
      <c r="F103" s="389" t="s">
        <v>24</v>
      </c>
      <c r="H103" s="398" t="s">
        <v>47</v>
      </c>
      <c r="I103" s="115">
        <f>AVERAGE(B140:B142)</f>
        <v>157.77656662604622</v>
      </c>
      <c r="J103" s="171">
        <f t="shared" ref="J103:L103" si="46">AVERAGE(C140:C142)</f>
        <v>2.7784436218946857</v>
      </c>
      <c r="K103" s="115">
        <f t="shared" si="46"/>
        <v>51277.38415346502</v>
      </c>
      <c r="L103" s="171">
        <f t="shared" si="46"/>
        <v>1.3860363956205226</v>
      </c>
      <c r="M103" s="390" t="s">
        <v>138</v>
      </c>
      <c r="N103">
        <v>2</v>
      </c>
    </row>
    <row r="104" spans="1:14" ht="13" x14ac:dyDescent="0.3">
      <c r="A104" s="386" t="s">
        <v>92</v>
      </c>
      <c r="B104" s="387">
        <v>13.716545012165449</v>
      </c>
      <c r="C104" s="388">
        <v>1.0204081632652815</v>
      </c>
      <c r="D104" s="387">
        <v>3429.1362530413621</v>
      </c>
      <c r="E104" s="388">
        <v>0.47098630183439755</v>
      </c>
      <c r="F104" s="389" t="s">
        <v>24</v>
      </c>
      <c r="H104" s="398" t="s">
        <v>262</v>
      </c>
      <c r="I104" s="115">
        <f>AVERAGE(B143)</f>
        <v>51.484018264840181</v>
      </c>
      <c r="J104" s="171">
        <f t="shared" ref="J104:L104" si="47">AVERAGE(C143)</f>
        <v>0.66225165562914046</v>
      </c>
      <c r="K104" s="115">
        <f t="shared" si="47"/>
        <v>14415.525114155251</v>
      </c>
      <c r="L104" s="171">
        <f t="shared" si="47"/>
        <v>0.26289845547157392</v>
      </c>
      <c r="M104" s="390" t="s">
        <v>138</v>
      </c>
      <c r="N104" s="275">
        <v>3</v>
      </c>
    </row>
    <row r="105" spans="1:14" ht="13" x14ac:dyDescent="0.3">
      <c r="A105" s="386" t="s">
        <v>255</v>
      </c>
      <c r="B105" s="387">
        <v>13.716545012165449</v>
      </c>
      <c r="C105" s="388">
        <v>1.0204081632652815</v>
      </c>
      <c r="D105" s="387">
        <v>5280.8698296836983</v>
      </c>
      <c r="E105" s="388">
        <v>0.72531890482497241</v>
      </c>
      <c r="F105" s="389" t="s">
        <v>24</v>
      </c>
      <c r="H105" s="398" t="s">
        <v>72</v>
      </c>
      <c r="I105" s="115">
        <f>AVERAGE(B144)</f>
        <v>43.034351145038173</v>
      </c>
      <c r="J105" s="171">
        <f t="shared" ref="J105:L105" si="48">AVERAGE(C144)</f>
        <v>2.4691358024691175</v>
      </c>
      <c r="K105" s="115">
        <f t="shared" si="48"/>
        <v>8391.698473282444</v>
      </c>
      <c r="L105" s="171">
        <f t="shared" si="48"/>
        <v>0.54598143663115761</v>
      </c>
      <c r="M105" s="390" t="s">
        <v>138</v>
      </c>
      <c r="N105" s="275">
        <v>4</v>
      </c>
    </row>
    <row r="106" spans="1:14" ht="13" x14ac:dyDescent="0.3">
      <c r="A106" s="386" t="s">
        <v>255</v>
      </c>
      <c r="B106" s="387">
        <v>54.468599033816417</v>
      </c>
      <c r="C106" s="388">
        <v>1.6260162601625927</v>
      </c>
      <c r="D106" s="387">
        <v>20970.410628019319</v>
      </c>
      <c r="E106" s="388">
        <v>5.5031446540880609</v>
      </c>
      <c r="F106" s="389" t="s">
        <v>24</v>
      </c>
      <c r="H106" s="398" t="s">
        <v>60</v>
      </c>
      <c r="I106" s="115">
        <f>AVERAGE(B145:B146)</f>
        <v>16.069873813272267</v>
      </c>
      <c r="J106" s="171">
        <f t="shared" ref="J106:L106" si="49">AVERAGE(C145:C146)</f>
        <v>0.79429499072354814</v>
      </c>
      <c r="K106" s="115">
        <f t="shared" si="49"/>
        <v>3854.7525762129671</v>
      </c>
      <c r="L106" s="171">
        <f t="shared" si="49"/>
        <v>0.52445608018180856</v>
      </c>
      <c r="M106" s="390" t="s">
        <v>138</v>
      </c>
      <c r="N106" s="275">
        <v>5</v>
      </c>
    </row>
    <row r="107" spans="1:14" ht="13" x14ac:dyDescent="0.3">
      <c r="A107" s="386" t="s">
        <v>83</v>
      </c>
      <c r="B107" s="387">
        <v>13.716545012165449</v>
      </c>
      <c r="C107" s="388">
        <v>1.0204081632652815</v>
      </c>
      <c r="D107" s="387">
        <v>822.99270072992692</v>
      </c>
      <c r="E107" s="388">
        <v>0.11303671244025541</v>
      </c>
      <c r="F107" s="389" t="s">
        <v>24</v>
      </c>
      <c r="H107" s="398" t="s">
        <v>196</v>
      </c>
      <c r="I107" s="115">
        <f>AVERAGE(B147)</f>
        <v>102.96803652968036</v>
      </c>
      <c r="J107" s="171">
        <f t="shared" ref="J107:L107" si="50">AVERAGE(C147)</f>
        <v>1.3245033112582809</v>
      </c>
      <c r="K107" s="115">
        <f t="shared" si="50"/>
        <v>32949.771689497713</v>
      </c>
      <c r="L107" s="171">
        <f t="shared" si="50"/>
        <v>0.60091075536359739</v>
      </c>
      <c r="M107" s="390" t="s">
        <v>138</v>
      </c>
      <c r="N107" s="275">
        <v>6</v>
      </c>
    </row>
    <row r="108" spans="1:14" ht="13" x14ac:dyDescent="0.3">
      <c r="A108" s="386" t="s">
        <v>35</v>
      </c>
      <c r="B108" s="387">
        <v>110.5392156862745</v>
      </c>
      <c r="C108" s="388">
        <v>3.4090909090908874</v>
      </c>
      <c r="D108" s="387">
        <v>20449.754901960783</v>
      </c>
      <c r="E108" s="388">
        <v>2.756011083633771</v>
      </c>
      <c r="F108" s="389" t="s">
        <v>24</v>
      </c>
    </row>
    <row r="109" spans="1:14" ht="52" x14ac:dyDescent="0.3">
      <c r="A109" s="386" t="s">
        <v>35</v>
      </c>
      <c r="B109" s="387">
        <v>27.433090024330898</v>
      </c>
      <c r="C109" s="388">
        <v>2.040816326530563</v>
      </c>
      <c r="D109" s="387">
        <v>5075.1216545012157</v>
      </c>
      <c r="E109" s="388">
        <v>0.69705972671490846</v>
      </c>
      <c r="F109" s="389" t="s">
        <v>24</v>
      </c>
      <c r="H109" s="391" t="s">
        <v>119</v>
      </c>
      <c r="I109" s="392" t="s">
        <v>1</v>
      </c>
      <c r="J109" s="392" t="s">
        <v>246</v>
      </c>
      <c r="K109" s="392" t="s">
        <v>247</v>
      </c>
    </row>
    <row r="110" spans="1:14" ht="13" x14ac:dyDescent="0.3">
      <c r="A110" s="386" t="s">
        <v>35</v>
      </c>
      <c r="B110" s="387">
        <v>21.517175572519086</v>
      </c>
      <c r="C110" s="388">
        <v>1.2345679012345587</v>
      </c>
      <c r="D110" s="387">
        <v>3980.6774809160311</v>
      </c>
      <c r="E110" s="388">
        <v>0.25899119429939527</v>
      </c>
      <c r="F110" s="389" t="s">
        <v>24</v>
      </c>
      <c r="H110" s="166" t="s">
        <v>188</v>
      </c>
      <c r="I110" s="166">
        <v>5</v>
      </c>
      <c r="J110" s="393">
        <f>AVERAGE(I53:I57)</f>
        <v>315.25786368668093</v>
      </c>
      <c r="K110" s="393">
        <f>AVERAGE(K53:K57)</f>
        <v>181401.61976442431</v>
      </c>
    </row>
    <row r="111" spans="1:14" ht="13" x14ac:dyDescent="0.3">
      <c r="A111" s="386" t="s">
        <v>35</v>
      </c>
      <c r="B111" s="387">
        <v>51.484018264840181</v>
      </c>
      <c r="C111" s="388">
        <v>0.66225165562914046</v>
      </c>
      <c r="D111" s="387">
        <v>9524.5433789954332</v>
      </c>
      <c r="E111" s="388">
        <v>0.17370076522228989</v>
      </c>
      <c r="F111" s="389" t="s">
        <v>24</v>
      </c>
      <c r="H111" s="239" t="s">
        <v>34</v>
      </c>
      <c r="I111" s="166">
        <v>5</v>
      </c>
      <c r="J111" s="393">
        <f>AVERAGE(I58:I62)</f>
        <v>463.19370247015121</v>
      </c>
      <c r="K111" s="393">
        <f>AVERAGE(K58:K62)</f>
        <v>143144.80051013385</v>
      </c>
    </row>
    <row r="112" spans="1:14" ht="13" x14ac:dyDescent="0.3">
      <c r="A112" s="386" t="s">
        <v>48</v>
      </c>
      <c r="B112" s="387">
        <v>102.96803652968036</v>
      </c>
      <c r="C112" s="388">
        <v>1.3245033112582809</v>
      </c>
      <c r="D112" s="387">
        <v>9781.9634703196352</v>
      </c>
      <c r="E112" s="388">
        <v>0.17839538049856801</v>
      </c>
      <c r="F112" s="389" t="s">
        <v>24</v>
      </c>
      <c r="H112" s="390" t="s">
        <v>266</v>
      </c>
      <c r="I112" s="166">
        <v>39</v>
      </c>
      <c r="J112" s="393">
        <f>AVERAGE(I63:I101)</f>
        <v>59.277036286197472</v>
      </c>
      <c r="K112" s="393">
        <f>AVERAGE(K63:K101)</f>
        <v>56417.635133572905</v>
      </c>
    </row>
    <row r="113" spans="1:12" ht="13" x14ac:dyDescent="0.3">
      <c r="A113" s="386" t="s">
        <v>256</v>
      </c>
      <c r="B113" s="387">
        <v>13.716545012165449</v>
      </c>
      <c r="C113" s="388">
        <v>1.0204081632652815</v>
      </c>
      <c r="D113" s="387">
        <v>4457.8771289537708</v>
      </c>
      <c r="E113" s="388">
        <v>0.61228219238471682</v>
      </c>
      <c r="F113" s="389" t="s">
        <v>24</v>
      </c>
      <c r="H113" s="166" t="s">
        <v>138</v>
      </c>
      <c r="I113" s="166">
        <v>6</v>
      </c>
      <c r="J113" s="393">
        <f>AVERAGE(I102:I107)</f>
        <v>70.315966103300127</v>
      </c>
      <c r="K113" s="393">
        <f>AVERAGE(K102:K107)</f>
        <v>18720.777095881425</v>
      </c>
      <c r="L113" s="474">
        <f>I112/I114</f>
        <v>0.70909090909090911</v>
      </c>
    </row>
    <row r="114" spans="1:12" ht="13" x14ac:dyDescent="0.3">
      <c r="A114" s="386" t="s">
        <v>103</v>
      </c>
      <c r="B114" s="387">
        <v>55.269607843137251</v>
      </c>
      <c r="C114" s="388">
        <v>1.7045454545454437</v>
      </c>
      <c r="D114" s="387">
        <v>8290.4411764705874</v>
      </c>
      <c r="E114" s="388">
        <v>1.1173017906623395</v>
      </c>
      <c r="F114" s="389" t="s">
        <v>24</v>
      </c>
      <c r="I114">
        <f>SUM(I110:I113)</f>
        <v>55</v>
      </c>
    </row>
    <row r="115" spans="1:12" ht="13" x14ac:dyDescent="0.3">
      <c r="A115" s="386" t="s">
        <v>87</v>
      </c>
      <c r="B115" s="387">
        <v>51.484018264840181</v>
      </c>
      <c r="C115" s="388">
        <v>0.66225165562914046</v>
      </c>
      <c r="D115" s="387">
        <v>23167.808219178081</v>
      </c>
      <c r="E115" s="388">
        <v>0.42251537486502944</v>
      </c>
      <c r="F115" s="389" t="s">
        <v>24</v>
      </c>
    </row>
    <row r="116" spans="1:12" ht="13" x14ac:dyDescent="0.3">
      <c r="A116" s="386" t="s">
        <v>130</v>
      </c>
      <c r="B116" s="387">
        <v>27.234299516908209</v>
      </c>
      <c r="C116" s="388">
        <v>0.81300813008129635</v>
      </c>
      <c r="D116" s="387">
        <v>7625.6038647342984</v>
      </c>
      <c r="E116" s="388">
        <v>2.0011435105774766</v>
      </c>
      <c r="F116" s="389" t="s">
        <v>24</v>
      </c>
    </row>
    <row r="117" spans="1:12" ht="13" x14ac:dyDescent="0.3">
      <c r="A117" s="386" t="s">
        <v>37</v>
      </c>
      <c r="B117" s="387">
        <v>18.423202614379086</v>
      </c>
      <c r="C117" s="388">
        <v>0.56818181818181468</v>
      </c>
      <c r="D117" s="387">
        <v>2210.7843137254904</v>
      </c>
      <c r="E117" s="388">
        <v>0.29794714417662393</v>
      </c>
      <c r="F117" s="389" t="s">
        <v>24</v>
      </c>
    </row>
    <row r="118" spans="1:12" ht="13" x14ac:dyDescent="0.3">
      <c r="A118" s="386" t="s">
        <v>133</v>
      </c>
      <c r="B118" s="387">
        <v>18.423202614379086</v>
      </c>
      <c r="C118" s="388">
        <v>0.56818181818181468</v>
      </c>
      <c r="D118" s="387">
        <v>3316.1764705882356</v>
      </c>
      <c r="E118" s="388">
        <v>0.44692071626493596</v>
      </c>
      <c r="F118" s="389" t="s">
        <v>24</v>
      </c>
    </row>
    <row r="119" spans="1:12" ht="13" x14ac:dyDescent="0.3">
      <c r="A119" s="386" t="s">
        <v>133</v>
      </c>
      <c r="B119" s="387">
        <v>54.468599033816417</v>
      </c>
      <c r="C119" s="388">
        <v>1.6260162601625927</v>
      </c>
      <c r="D119" s="387">
        <v>9804.347826086956</v>
      </c>
      <c r="E119" s="388">
        <v>2.572898799313899</v>
      </c>
      <c r="F119" s="389" t="s">
        <v>24</v>
      </c>
    </row>
    <row r="120" spans="1:12" ht="13" x14ac:dyDescent="0.3">
      <c r="A120" s="386" t="s">
        <v>38</v>
      </c>
      <c r="B120" s="387">
        <v>21.517175572519086</v>
      </c>
      <c r="C120" s="388">
        <v>1.2345679012345587</v>
      </c>
      <c r="D120" s="387">
        <v>2108.6832061068703</v>
      </c>
      <c r="E120" s="388">
        <v>0.13719533535859857</v>
      </c>
      <c r="F120" s="389" t="s">
        <v>24</v>
      </c>
    </row>
    <row r="121" spans="1:12" ht="13" x14ac:dyDescent="0.3">
      <c r="A121" s="386" t="s">
        <v>199</v>
      </c>
      <c r="B121" s="387">
        <v>13.716545012165449</v>
      </c>
      <c r="C121" s="388">
        <v>1.0204081632652815</v>
      </c>
      <c r="D121" s="387">
        <v>3017.6399026763988</v>
      </c>
      <c r="E121" s="388">
        <v>0.41446794561426992</v>
      </c>
      <c r="F121" s="389" t="s">
        <v>24</v>
      </c>
    </row>
    <row r="122" spans="1:12" ht="13" x14ac:dyDescent="0.3">
      <c r="A122" s="386" t="s">
        <v>58</v>
      </c>
      <c r="B122" s="387">
        <v>27.234299516908209</v>
      </c>
      <c r="C122" s="388">
        <v>0.81300813008129635</v>
      </c>
      <c r="D122" s="387">
        <v>10893.719806763283</v>
      </c>
      <c r="E122" s="388">
        <v>2.8587764436821099</v>
      </c>
      <c r="F122" s="389" t="s">
        <v>24</v>
      </c>
    </row>
    <row r="123" spans="1:12" ht="13" x14ac:dyDescent="0.3">
      <c r="A123" s="386" t="s">
        <v>58</v>
      </c>
      <c r="B123" s="387">
        <v>51.484018264840181</v>
      </c>
      <c r="C123" s="388">
        <v>0.66225165562914046</v>
      </c>
      <c r="D123" s="387">
        <v>20593.607305936071</v>
      </c>
      <c r="E123" s="388">
        <v>0.37556922210224841</v>
      </c>
      <c r="F123" s="389" t="s">
        <v>24</v>
      </c>
    </row>
    <row r="124" spans="1:12" ht="13" x14ac:dyDescent="0.3">
      <c r="A124" s="386" t="s">
        <v>183</v>
      </c>
      <c r="B124" s="387">
        <v>18.423202614379086</v>
      </c>
      <c r="C124" s="388">
        <v>0.56818181818181468</v>
      </c>
      <c r="D124" s="387">
        <v>2155.5147058823532</v>
      </c>
      <c r="E124" s="388">
        <v>0.29049846557220838</v>
      </c>
      <c r="F124" s="389" t="s">
        <v>24</v>
      </c>
    </row>
    <row r="125" spans="1:12" ht="13" x14ac:dyDescent="0.3">
      <c r="A125" s="386" t="s">
        <v>183</v>
      </c>
      <c r="B125" s="387">
        <v>102.96803652968036</v>
      </c>
      <c r="C125" s="388">
        <v>1.3245033112582809</v>
      </c>
      <c r="D125" s="387">
        <v>12047.260273972603</v>
      </c>
      <c r="E125" s="388">
        <v>0.21970799492981533</v>
      </c>
      <c r="F125" s="389" t="s">
        <v>24</v>
      </c>
    </row>
    <row r="126" spans="1:12" ht="13" x14ac:dyDescent="0.3">
      <c r="A126" s="386" t="s">
        <v>261</v>
      </c>
      <c r="B126" s="387">
        <v>27.234299516908209</v>
      </c>
      <c r="C126" s="388">
        <v>0.81300813008129635</v>
      </c>
      <c r="D126" s="387">
        <v>9259.6618357487914</v>
      </c>
      <c r="E126" s="388">
        <v>2.4299599771297933</v>
      </c>
      <c r="F126" s="389" t="s">
        <v>24</v>
      </c>
    </row>
    <row r="127" spans="1:12" ht="13" x14ac:dyDescent="0.3">
      <c r="A127" s="386" t="s">
        <v>171</v>
      </c>
      <c r="B127" s="387">
        <v>43.034351145038173</v>
      </c>
      <c r="C127" s="388">
        <v>2.4691358024691175</v>
      </c>
      <c r="D127" s="387">
        <v>15062.022900763361</v>
      </c>
      <c r="E127" s="388">
        <v>0.97996668113284702</v>
      </c>
      <c r="F127" s="389" t="s">
        <v>24</v>
      </c>
    </row>
    <row r="128" spans="1:12" ht="13" x14ac:dyDescent="0.3">
      <c r="A128" s="386" t="s">
        <v>41</v>
      </c>
      <c r="B128" s="387">
        <v>18.423202614379086</v>
      </c>
      <c r="C128" s="388">
        <v>0.56818181818181468</v>
      </c>
      <c r="D128" s="387">
        <v>2210.7843137254904</v>
      </c>
      <c r="E128" s="388">
        <v>0.29794714417662393</v>
      </c>
      <c r="F128" s="389" t="s">
        <v>24</v>
      </c>
    </row>
    <row r="129" spans="1:6" ht="13" x14ac:dyDescent="0.3">
      <c r="A129" s="386" t="s">
        <v>41</v>
      </c>
      <c r="B129" s="387">
        <v>21.517175572519086</v>
      </c>
      <c r="C129" s="388">
        <v>1.2345679012345587</v>
      </c>
      <c r="D129" s="387">
        <v>2582.0610687022904</v>
      </c>
      <c r="E129" s="388">
        <v>0.16799428819420234</v>
      </c>
      <c r="F129" s="389" t="s">
        <v>24</v>
      </c>
    </row>
    <row r="130" spans="1:6" ht="13" x14ac:dyDescent="0.3">
      <c r="A130" s="386" t="s">
        <v>41</v>
      </c>
      <c r="B130" s="387">
        <v>102.96803652968036</v>
      </c>
      <c r="C130" s="388">
        <v>1.3245033112582809</v>
      </c>
      <c r="D130" s="387">
        <v>12356.164383561643</v>
      </c>
      <c r="E130" s="388">
        <v>0.22534153326134904</v>
      </c>
      <c r="F130" s="389" t="s">
        <v>24</v>
      </c>
    </row>
    <row r="131" spans="1:6" ht="13" x14ac:dyDescent="0.3">
      <c r="A131" s="386" t="s">
        <v>23</v>
      </c>
      <c r="B131" s="387">
        <v>43.034351145038173</v>
      </c>
      <c r="C131" s="388">
        <v>2.4691358024691175</v>
      </c>
      <c r="D131" s="387">
        <v>344274.80916030536</v>
      </c>
      <c r="E131" s="388">
        <v>22.399238425893646</v>
      </c>
      <c r="F131" s="389" t="s">
        <v>24</v>
      </c>
    </row>
    <row r="132" spans="1:6" ht="13" x14ac:dyDescent="0.3">
      <c r="A132" s="386" t="s">
        <v>23</v>
      </c>
      <c r="B132" s="387">
        <v>51.484018264840181</v>
      </c>
      <c r="C132" s="388">
        <v>0.66225165562914046</v>
      </c>
      <c r="D132" s="387">
        <v>411872.14611872146</v>
      </c>
      <c r="E132" s="388">
        <v>7.5113844420449691</v>
      </c>
      <c r="F132" s="389" t="s">
        <v>24</v>
      </c>
    </row>
    <row r="133" spans="1:6" ht="13" x14ac:dyDescent="0.3">
      <c r="A133" s="386" t="s">
        <v>28</v>
      </c>
      <c r="B133" s="387">
        <v>13.716545012165449</v>
      </c>
      <c r="C133" s="388">
        <v>1.0204081632652815</v>
      </c>
      <c r="D133" s="387">
        <v>11590.480535279805</v>
      </c>
      <c r="E133" s="388">
        <v>1.591933700200264</v>
      </c>
      <c r="F133" s="389" t="s">
        <v>24</v>
      </c>
    </row>
    <row r="134" spans="1:6" ht="13" x14ac:dyDescent="0.3">
      <c r="A134" s="386" t="s">
        <v>136</v>
      </c>
      <c r="B134" s="387">
        <v>13.716545012165449</v>
      </c>
      <c r="C134" s="388">
        <v>1.0204081632652815</v>
      </c>
      <c r="D134" s="387">
        <v>4937.9562043795613</v>
      </c>
      <c r="E134" s="388">
        <v>0.67822027464153245</v>
      </c>
      <c r="F134" s="389" t="s">
        <v>24</v>
      </c>
    </row>
    <row r="135" spans="1:6" ht="13" x14ac:dyDescent="0.3">
      <c r="A135" s="386" t="s">
        <v>107</v>
      </c>
      <c r="B135" s="387">
        <v>36.846405228758172</v>
      </c>
      <c r="C135" s="388">
        <v>1.1363636363636294</v>
      </c>
      <c r="D135" s="387">
        <v>5158.4967320261439</v>
      </c>
      <c r="E135" s="388">
        <v>0.69521000307878911</v>
      </c>
      <c r="F135" s="389" t="s">
        <v>24</v>
      </c>
    </row>
    <row r="136" spans="1:6" ht="13" x14ac:dyDescent="0.3">
      <c r="A136" s="386" t="s">
        <v>107</v>
      </c>
      <c r="B136" s="387">
        <v>27.234299516908209</v>
      </c>
      <c r="C136" s="388">
        <v>0.81300813008129635</v>
      </c>
      <c r="D136" s="387">
        <v>3812.8019323671492</v>
      </c>
      <c r="E136" s="388">
        <v>1.0005717552887383</v>
      </c>
      <c r="F136" s="389" t="s">
        <v>24</v>
      </c>
    </row>
    <row r="137" spans="1:6" ht="13" x14ac:dyDescent="0.3">
      <c r="A137" s="386" t="s">
        <v>77</v>
      </c>
      <c r="B137" s="387">
        <v>18.423202614379086</v>
      </c>
      <c r="C137" s="388">
        <v>0.56818181818181468</v>
      </c>
      <c r="D137" s="387">
        <v>36662.17320261438</v>
      </c>
      <c r="E137" s="388">
        <v>4.94095680759568</v>
      </c>
      <c r="F137" s="389" t="s">
        <v>24</v>
      </c>
    </row>
    <row r="138" spans="1:6" ht="13" x14ac:dyDescent="0.3">
      <c r="A138" s="386" t="s">
        <v>26</v>
      </c>
      <c r="B138" s="387">
        <v>73.692810457516345</v>
      </c>
      <c r="C138" s="388">
        <v>2.2727272727272587</v>
      </c>
      <c r="D138" s="387">
        <v>1842.3202614379086</v>
      </c>
      <c r="E138" s="388">
        <v>0.24828928681385329</v>
      </c>
      <c r="F138" s="389" t="s">
        <v>27</v>
      </c>
    </row>
    <row r="139" spans="1:6" ht="13" x14ac:dyDescent="0.3">
      <c r="A139" s="386" t="s">
        <v>26</v>
      </c>
      <c r="B139" s="387">
        <v>27.433090024330898</v>
      </c>
      <c r="C139" s="388">
        <v>2.040816326530563</v>
      </c>
      <c r="D139" s="387">
        <v>1028.7408759124087</v>
      </c>
      <c r="E139" s="388">
        <v>0.14129589055031927</v>
      </c>
      <c r="F139" s="389" t="s">
        <v>27</v>
      </c>
    </row>
    <row r="140" spans="1:6" ht="13" x14ac:dyDescent="0.3">
      <c r="A140" s="386" t="s">
        <v>47</v>
      </c>
      <c r="B140" s="387">
        <v>18.423202614379086</v>
      </c>
      <c r="C140" s="388">
        <v>0.56818181818181468</v>
      </c>
      <c r="D140" s="387">
        <v>5987.5408496732034</v>
      </c>
      <c r="E140" s="388">
        <v>0.80694018214502328</v>
      </c>
      <c r="F140" s="389" t="s">
        <v>27</v>
      </c>
    </row>
    <row r="141" spans="1:6" ht="13" x14ac:dyDescent="0.3">
      <c r="A141" s="386" t="s">
        <v>47</v>
      </c>
      <c r="B141" s="387">
        <v>43.034351145038173</v>
      </c>
      <c r="C141" s="388">
        <v>2.4691358024691175</v>
      </c>
      <c r="D141" s="387">
        <v>13986.164122137407</v>
      </c>
      <c r="E141" s="388">
        <v>0.90996906105192932</v>
      </c>
      <c r="F141" s="389" t="s">
        <v>27</v>
      </c>
    </row>
    <row r="142" spans="1:6" ht="13" x14ac:dyDescent="0.3">
      <c r="A142" s="386" t="s">
        <v>47</v>
      </c>
      <c r="B142" s="387">
        <v>411.87214611872145</v>
      </c>
      <c r="C142" s="388">
        <v>5.2980132450331237</v>
      </c>
      <c r="D142" s="387">
        <v>133858.44748858447</v>
      </c>
      <c r="E142" s="388">
        <v>2.4411999436646146</v>
      </c>
      <c r="F142" s="389" t="s">
        <v>27</v>
      </c>
    </row>
    <row r="143" spans="1:6" ht="13" x14ac:dyDescent="0.3">
      <c r="A143" s="386" t="s">
        <v>262</v>
      </c>
      <c r="B143" s="387">
        <v>51.484018264840181</v>
      </c>
      <c r="C143" s="388">
        <v>0.66225165562914046</v>
      </c>
      <c r="D143" s="387">
        <v>14415.525114155251</v>
      </c>
      <c r="E143" s="388">
        <v>0.26289845547157392</v>
      </c>
      <c r="F143" s="389" t="s">
        <v>27</v>
      </c>
    </row>
    <row r="144" spans="1:6" ht="13" x14ac:dyDescent="0.3">
      <c r="A144" s="386" t="s">
        <v>72</v>
      </c>
      <c r="B144" s="387">
        <v>43.034351145038173</v>
      </c>
      <c r="C144" s="388">
        <v>2.4691358024691175</v>
      </c>
      <c r="D144" s="387">
        <v>8391.698473282444</v>
      </c>
      <c r="E144" s="388">
        <v>0.54598143663115761</v>
      </c>
      <c r="F144" s="389" t="s">
        <v>27</v>
      </c>
    </row>
    <row r="145" spans="1:6" ht="13" x14ac:dyDescent="0.3">
      <c r="A145" s="386" t="s">
        <v>60</v>
      </c>
      <c r="B145" s="387">
        <v>18.423202614379086</v>
      </c>
      <c r="C145" s="388">
        <v>0.56818181818181468</v>
      </c>
      <c r="D145" s="387">
        <v>3868.872549019608</v>
      </c>
      <c r="E145" s="388">
        <v>0.52140750230909183</v>
      </c>
      <c r="F145" s="389" t="s">
        <v>27</v>
      </c>
    </row>
    <row r="146" spans="1:6" ht="13" x14ac:dyDescent="0.3">
      <c r="A146" s="386" t="s">
        <v>60</v>
      </c>
      <c r="B146" s="387">
        <v>13.716545012165449</v>
      </c>
      <c r="C146" s="388">
        <v>1.0204081632652815</v>
      </c>
      <c r="D146" s="387">
        <v>3840.6326034063259</v>
      </c>
      <c r="E146" s="388">
        <v>0.5275046580545254</v>
      </c>
      <c r="F146" s="389" t="s">
        <v>27</v>
      </c>
    </row>
    <row r="147" spans="1:6" ht="13" x14ac:dyDescent="0.3">
      <c r="A147" s="386" t="s">
        <v>196</v>
      </c>
      <c r="B147" s="387">
        <v>102.96803652968036</v>
      </c>
      <c r="C147" s="388">
        <v>1.3245033112582809</v>
      </c>
      <c r="D147" s="387">
        <v>32949.771689497713</v>
      </c>
      <c r="E147" s="388">
        <v>0.60091075536359739</v>
      </c>
      <c r="F147" s="389" t="s">
        <v>27</v>
      </c>
    </row>
  </sheetData>
  <sortState xmlns:xlrd2="http://schemas.microsoft.com/office/spreadsheetml/2017/richdata2" ref="A53:F147">
    <sortCondition ref="F53:F147"/>
    <sortCondition ref="A53:A147"/>
  </sortState>
  <mergeCells count="5">
    <mergeCell ref="B50:F50"/>
    <mergeCell ref="I51:M51"/>
    <mergeCell ref="P53:P55"/>
    <mergeCell ref="P57:P60"/>
    <mergeCell ref="O52:P52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FA85-0778-46FF-A4E7-C36F668D8AF0}">
  <dimension ref="A2:R196"/>
  <sheetViews>
    <sheetView tabSelected="1" topLeftCell="G145" workbookViewId="0">
      <selection activeCell="O130" sqref="O130:R134"/>
    </sheetView>
  </sheetViews>
  <sheetFormatPr defaultRowHeight="12.5" x14ac:dyDescent="0.25"/>
  <cols>
    <col min="1" max="1" width="25.26953125" bestFit="1" customWidth="1"/>
    <col min="4" max="5" width="9.81640625" bestFit="1" customWidth="1"/>
    <col min="6" max="6" width="10.453125" bestFit="1" customWidth="1"/>
    <col min="7" max="7" width="9.81640625" customWidth="1"/>
    <col min="8" max="8" width="25.26953125" bestFit="1" customWidth="1"/>
    <col min="10" max="12" width="8.90625" bestFit="1" customWidth="1"/>
    <col min="13" max="13" width="10.453125" bestFit="1" customWidth="1"/>
    <col min="15" max="15" width="22.453125" bestFit="1" customWidth="1"/>
    <col min="16" max="16" width="12.81640625" customWidth="1"/>
    <col min="17" max="17" width="13.54296875" customWidth="1"/>
    <col min="18" max="18" width="16.453125" customWidth="1"/>
    <col min="19" max="19" width="14.1796875" customWidth="1"/>
  </cols>
  <sheetData>
    <row r="2" spans="1:12" ht="13" x14ac:dyDescent="0.3">
      <c r="A2" s="297">
        <v>43626</v>
      </c>
      <c r="B2" s="296" t="s">
        <v>2</v>
      </c>
      <c r="C2" s="296" t="s">
        <v>2</v>
      </c>
      <c r="D2" s="296" t="s">
        <v>4</v>
      </c>
      <c r="E2" s="296" t="s">
        <v>4</v>
      </c>
      <c r="F2" s="275"/>
    </row>
    <row r="3" spans="1:12" ht="15" x14ac:dyDescent="0.3">
      <c r="A3" s="292" t="s">
        <v>1</v>
      </c>
      <c r="B3" s="296" t="s">
        <v>5</v>
      </c>
      <c r="C3" s="296" t="s">
        <v>3</v>
      </c>
      <c r="D3" s="296" t="s">
        <v>8</v>
      </c>
      <c r="E3" s="296" t="s">
        <v>3</v>
      </c>
      <c r="F3" s="302" t="s">
        <v>16</v>
      </c>
    </row>
    <row r="4" spans="1:12" x14ac:dyDescent="0.25">
      <c r="A4" s="291" t="s">
        <v>0</v>
      </c>
      <c r="B4" s="291" t="s">
        <v>0</v>
      </c>
      <c r="C4" s="291" t="s">
        <v>0</v>
      </c>
      <c r="D4" s="291" t="s">
        <v>0</v>
      </c>
      <c r="E4" s="291" t="s">
        <v>0</v>
      </c>
      <c r="F4" s="291" t="s">
        <v>0</v>
      </c>
    </row>
    <row r="5" spans="1:12" x14ac:dyDescent="0.25">
      <c r="A5" s="275" t="s">
        <v>26</v>
      </c>
      <c r="B5" s="294">
        <v>23.247422680412374</v>
      </c>
      <c r="C5" s="295">
        <v>1.3698630136986114</v>
      </c>
      <c r="D5" s="294">
        <v>581.18556701030934</v>
      </c>
      <c r="E5" s="295">
        <v>0.13787778513125995</v>
      </c>
      <c r="F5" s="275" t="s">
        <v>27</v>
      </c>
      <c r="I5" s="125">
        <v>43626</v>
      </c>
      <c r="J5" s="125">
        <v>43661</v>
      </c>
      <c r="K5" s="125">
        <v>43682</v>
      </c>
      <c r="L5" s="184">
        <v>43717</v>
      </c>
    </row>
    <row r="6" spans="1:12" ht="13" x14ac:dyDescent="0.3">
      <c r="A6" s="275" t="s">
        <v>139</v>
      </c>
      <c r="B6" s="294">
        <v>11.623711340206187</v>
      </c>
      <c r="C6" s="295">
        <v>0.6849315068493057</v>
      </c>
      <c r="D6" s="294">
        <v>4649.4845360824747</v>
      </c>
      <c r="E6" s="295">
        <v>1.1030222810500796</v>
      </c>
      <c r="F6" s="275" t="s">
        <v>27</v>
      </c>
      <c r="H6" s="403" t="s">
        <v>11</v>
      </c>
      <c r="I6" s="115">
        <v>1697.0618556701263</v>
      </c>
      <c r="J6" s="115">
        <v>1800.8680555555584</v>
      </c>
      <c r="K6" s="115">
        <v>9833.59375</v>
      </c>
      <c r="L6" s="401">
        <v>36724.285714285979</v>
      </c>
    </row>
    <row r="7" spans="1:12" ht="15" x14ac:dyDescent="0.3">
      <c r="A7" s="275" t="s">
        <v>60</v>
      </c>
      <c r="B7" s="294">
        <v>11.623711340206187</v>
      </c>
      <c r="C7" s="295">
        <v>0.6849315068493057</v>
      </c>
      <c r="D7" s="294">
        <v>3254.6391752577324</v>
      </c>
      <c r="E7" s="295">
        <v>0.7721155967350557</v>
      </c>
      <c r="F7" s="275" t="s">
        <v>27</v>
      </c>
      <c r="H7" s="403" t="s">
        <v>14</v>
      </c>
      <c r="I7" s="115">
        <v>421522.26804123627</v>
      </c>
      <c r="J7" s="115">
        <v>4792068.1365740867</v>
      </c>
      <c r="K7" s="115">
        <v>2458366.40625</v>
      </c>
      <c r="L7" s="401">
        <v>1304968.4999999956</v>
      </c>
    </row>
    <row r="8" spans="1:12" ht="13" x14ac:dyDescent="0.3">
      <c r="A8" s="275" t="s">
        <v>32</v>
      </c>
      <c r="B8" s="294">
        <v>11.623711340206187</v>
      </c>
      <c r="C8" s="295">
        <v>0.6849315068493057</v>
      </c>
      <c r="D8" s="294">
        <v>1534.3298969072166</v>
      </c>
      <c r="E8" s="295">
        <v>0.36399735274652623</v>
      </c>
      <c r="F8" s="275" t="s">
        <v>24</v>
      </c>
      <c r="H8" s="403" t="s">
        <v>10</v>
      </c>
      <c r="I8" s="170">
        <v>43.623638153076172</v>
      </c>
      <c r="J8" s="170">
        <v>61.146591186523438</v>
      </c>
      <c r="K8" s="170">
        <v>56.332260131835938</v>
      </c>
      <c r="L8" s="402">
        <v>51.765460968017578</v>
      </c>
    </row>
    <row r="9" spans="1:12" x14ac:dyDescent="0.25">
      <c r="A9" s="275" t="s">
        <v>25</v>
      </c>
      <c r="B9" s="294">
        <v>69.742268041237125</v>
      </c>
      <c r="C9" s="295">
        <v>4.1095890410958349</v>
      </c>
      <c r="D9" s="294">
        <v>3487.113402061856</v>
      </c>
      <c r="E9" s="295">
        <v>0.82726671078755964</v>
      </c>
      <c r="F9" s="275" t="s">
        <v>24</v>
      </c>
    </row>
    <row r="10" spans="1:12" x14ac:dyDescent="0.25">
      <c r="A10" s="275" t="s">
        <v>30</v>
      </c>
      <c r="B10" s="294">
        <v>23.247422680412374</v>
      </c>
      <c r="C10" s="295">
        <v>1.3698630136986114</v>
      </c>
      <c r="D10" s="294">
        <v>8601.5463917525776</v>
      </c>
      <c r="E10" s="295">
        <v>2.0405912199426468</v>
      </c>
      <c r="F10" s="275" t="s">
        <v>24</v>
      </c>
    </row>
    <row r="11" spans="1:12" x14ac:dyDescent="0.25">
      <c r="A11" s="275" t="s">
        <v>73</v>
      </c>
      <c r="B11" s="294">
        <v>11.623711340206187</v>
      </c>
      <c r="C11" s="295">
        <v>0.6849315068493057</v>
      </c>
      <c r="D11" s="294">
        <v>3370.8762886597942</v>
      </c>
      <c r="E11" s="295">
        <v>0.79969115376130762</v>
      </c>
      <c r="F11" s="275" t="s">
        <v>24</v>
      </c>
    </row>
    <row r="12" spans="1:12" x14ac:dyDescent="0.25">
      <c r="A12" s="275" t="s">
        <v>48</v>
      </c>
      <c r="B12" s="294">
        <v>11.623711340206187</v>
      </c>
      <c r="C12" s="295">
        <v>0.6849315068493057</v>
      </c>
      <c r="D12" s="294">
        <v>1104.2525773195878</v>
      </c>
      <c r="E12" s="295">
        <v>0.26196779174939389</v>
      </c>
      <c r="F12" s="275" t="s">
        <v>24</v>
      </c>
    </row>
    <row r="13" spans="1:12" x14ac:dyDescent="0.25">
      <c r="A13" s="275" t="s">
        <v>271</v>
      </c>
      <c r="B13" s="294">
        <v>11.623711340206187</v>
      </c>
      <c r="C13" s="295">
        <v>0.6849315068493057</v>
      </c>
      <c r="D13" s="294">
        <v>523.06701030927843</v>
      </c>
      <c r="E13" s="295">
        <v>0.12409000661813396</v>
      </c>
      <c r="F13" s="275" t="s">
        <v>24</v>
      </c>
    </row>
    <row r="14" spans="1:12" x14ac:dyDescent="0.25">
      <c r="A14" s="275" t="s">
        <v>58</v>
      </c>
      <c r="B14" s="294">
        <v>11.623711340206187</v>
      </c>
      <c r="C14" s="295">
        <v>0.6849315068493057</v>
      </c>
      <c r="D14" s="294">
        <v>4649.4845360824747</v>
      </c>
      <c r="E14" s="295">
        <v>1.1030222810500796</v>
      </c>
      <c r="F14" s="275" t="s">
        <v>24</v>
      </c>
    </row>
    <row r="15" spans="1:12" x14ac:dyDescent="0.25">
      <c r="A15" s="275" t="s">
        <v>41</v>
      </c>
      <c r="B15" s="294">
        <v>116.23711340206187</v>
      </c>
      <c r="C15" s="295">
        <v>6.8493150684930573</v>
      </c>
      <c r="D15" s="294">
        <v>13948.453608247424</v>
      </c>
      <c r="E15" s="295">
        <v>3.3090668431502386</v>
      </c>
      <c r="F15" s="275" t="s">
        <v>24</v>
      </c>
    </row>
    <row r="16" spans="1:12" x14ac:dyDescent="0.25">
      <c r="A16" s="275" t="s">
        <v>21</v>
      </c>
      <c r="B16" s="294">
        <v>650.92783505154648</v>
      </c>
      <c r="C16" s="295">
        <v>38.356164383561122</v>
      </c>
      <c r="D16" s="294">
        <v>338482.47422680416</v>
      </c>
      <c r="E16" s="295">
        <v>80.300022060445784</v>
      </c>
      <c r="F16" s="275" t="s">
        <v>22</v>
      </c>
    </row>
    <row r="17" spans="1:9" x14ac:dyDescent="0.25">
      <c r="A17" s="275" t="s">
        <v>45</v>
      </c>
      <c r="B17" s="294">
        <v>581.18556701030934</v>
      </c>
      <c r="C17" s="295">
        <v>34.246575342465292</v>
      </c>
      <c r="D17" s="294">
        <v>11623.711340206188</v>
      </c>
      <c r="E17" s="295">
        <v>2.7575557026251989</v>
      </c>
      <c r="F17" s="275" t="s">
        <v>22</v>
      </c>
    </row>
    <row r="18" spans="1:9" x14ac:dyDescent="0.25">
      <c r="A18" s="275" t="s">
        <v>56</v>
      </c>
      <c r="B18" s="294">
        <v>127.86082474226805</v>
      </c>
      <c r="C18" s="295">
        <v>7.5342465753423626</v>
      </c>
      <c r="D18" s="294">
        <v>16877.628865979383</v>
      </c>
      <c r="E18" s="295">
        <v>4.0039708802117886</v>
      </c>
      <c r="F18" s="275" t="s">
        <v>34</v>
      </c>
    </row>
    <row r="19" spans="1:9" x14ac:dyDescent="0.25">
      <c r="A19" s="275" t="s">
        <v>169</v>
      </c>
      <c r="B19" s="294">
        <v>23.247422680412374</v>
      </c>
      <c r="C19" s="295">
        <v>1.3698630136986114</v>
      </c>
      <c r="D19" s="294">
        <v>8834.0206185567022</v>
      </c>
      <c r="E19" s="295">
        <v>2.0957423339951511</v>
      </c>
      <c r="F19" s="275" t="s">
        <v>34</v>
      </c>
    </row>
    <row r="21" spans="1:9" x14ac:dyDescent="0.25">
      <c r="A21" s="275"/>
      <c r="B21" s="275"/>
      <c r="C21" s="275"/>
      <c r="D21" s="275"/>
      <c r="E21" s="275"/>
      <c r="F21" s="275"/>
    </row>
    <row r="22" spans="1:9" ht="13" x14ac:dyDescent="0.3">
      <c r="A22" s="297">
        <v>43661</v>
      </c>
      <c r="B22" s="296" t="s">
        <v>2</v>
      </c>
      <c r="C22" s="296" t="s">
        <v>2</v>
      </c>
      <c r="D22" s="296" t="s">
        <v>4</v>
      </c>
      <c r="E22" s="296" t="s">
        <v>4</v>
      </c>
      <c r="F22" s="275"/>
      <c r="H22" s="296" t="s">
        <v>11</v>
      </c>
      <c r="I22" s="300">
        <v>1800.8680555555584</v>
      </c>
    </row>
    <row r="23" spans="1:9" ht="15" x14ac:dyDescent="0.3">
      <c r="A23" s="292" t="s">
        <v>1</v>
      </c>
      <c r="B23" s="296" t="s">
        <v>5</v>
      </c>
      <c r="C23" s="296" t="s">
        <v>3</v>
      </c>
      <c r="D23" s="296" t="s">
        <v>8</v>
      </c>
      <c r="E23" s="296" t="s">
        <v>3</v>
      </c>
      <c r="F23" s="302" t="s">
        <v>16</v>
      </c>
      <c r="H23" s="296" t="s">
        <v>14</v>
      </c>
      <c r="I23" s="300">
        <v>4792068.1365740867</v>
      </c>
    </row>
    <row r="24" spans="1:9" ht="13" x14ac:dyDescent="0.3">
      <c r="A24" s="291" t="s">
        <v>0</v>
      </c>
      <c r="B24" s="291" t="s">
        <v>0</v>
      </c>
      <c r="C24" s="291" t="s">
        <v>0</v>
      </c>
      <c r="D24" s="291" t="s">
        <v>0</v>
      </c>
      <c r="E24" s="291" t="s">
        <v>0</v>
      </c>
      <c r="F24" s="291" t="s">
        <v>0</v>
      </c>
      <c r="H24" s="296" t="s">
        <v>10</v>
      </c>
      <c r="I24" s="301">
        <v>61.146591186523438</v>
      </c>
    </row>
    <row r="25" spans="1:9" x14ac:dyDescent="0.25">
      <c r="A25" s="275" t="s">
        <v>56</v>
      </c>
      <c r="B25" s="294">
        <v>26.099537037037035</v>
      </c>
      <c r="C25" s="295">
        <v>1.4492753623188381</v>
      </c>
      <c r="D25" s="294">
        <v>9395.8333333333321</v>
      </c>
      <c r="E25" s="295">
        <v>0.19607052874775147</v>
      </c>
      <c r="F25" s="275" t="s">
        <v>34</v>
      </c>
    </row>
    <row r="26" spans="1:9" x14ac:dyDescent="0.25">
      <c r="A26" s="275" t="s">
        <v>44</v>
      </c>
      <c r="B26" s="294">
        <v>13.049768518518517</v>
      </c>
      <c r="C26" s="295">
        <v>0.72463768115941907</v>
      </c>
      <c r="D26" s="294">
        <v>822.13541666666663</v>
      </c>
      <c r="E26" s="295">
        <v>1.7156171265428254E-2</v>
      </c>
      <c r="F26" s="275" t="s">
        <v>34</v>
      </c>
    </row>
    <row r="27" spans="1:9" x14ac:dyDescent="0.25">
      <c r="A27" s="275" t="s">
        <v>21</v>
      </c>
      <c r="B27" s="294">
        <v>52.199074074074069</v>
      </c>
      <c r="C27" s="295">
        <v>2.8985507246376763</v>
      </c>
      <c r="D27" s="294">
        <v>27143.518518518515</v>
      </c>
      <c r="E27" s="295">
        <v>0.56642597193794864</v>
      </c>
      <c r="F27" s="275" t="s">
        <v>22</v>
      </c>
    </row>
    <row r="28" spans="1:9" x14ac:dyDescent="0.25">
      <c r="A28" s="275" t="s">
        <v>91</v>
      </c>
      <c r="B28" s="294">
        <v>13.049768518518517</v>
      </c>
      <c r="C28" s="295">
        <v>0.72463768115941907</v>
      </c>
      <c r="D28" s="294">
        <v>2348.958333333333</v>
      </c>
      <c r="E28" s="295">
        <v>4.9017632186937866E-2</v>
      </c>
      <c r="F28" s="275" t="s">
        <v>24</v>
      </c>
    </row>
    <row r="29" spans="1:9" x14ac:dyDescent="0.25">
      <c r="A29" s="275" t="s">
        <v>25</v>
      </c>
      <c r="B29" s="294">
        <v>13.049768518518517</v>
      </c>
      <c r="C29" s="295">
        <v>0.72463768115941907</v>
      </c>
      <c r="D29" s="294">
        <v>652.48842592592587</v>
      </c>
      <c r="E29" s="295">
        <v>1.3616008940816075E-2</v>
      </c>
      <c r="F29" s="275" t="s">
        <v>24</v>
      </c>
    </row>
    <row r="30" spans="1:9" x14ac:dyDescent="0.25">
      <c r="A30" s="275" t="s">
        <v>40</v>
      </c>
      <c r="B30" s="294">
        <v>430.64236111111109</v>
      </c>
      <c r="C30" s="295">
        <v>23.913043478260832</v>
      </c>
      <c r="D30" s="294">
        <v>303172.22222222219</v>
      </c>
      <c r="E30" s="295">
        <v>6.3265423942607795</v>
      </c>
      <c r="F30" s="275" t="s">
        <v>24</v>
      </c>
    </row>
    <row r="31" spans="1:9" x14ac:dyDescent="0.25">
      <c r="A31" s="275" t="s">
        <v>84</v>
      </c>
      <c r="B31" s="294">
        <v>208.79629629629628</v>
      </c>
      <c r="C31" s="295">
        <v>11.594202898550705</v>
      </c>
      <c r="D31" s="294">
        <v>2280055.5555555555</v>
      </c>
      <c r="E31" s="295">
        <v>47.579781642787687</v>
      </c>
      <c r="F31" s="275" t="s">
        <v>24</v>
      </c>
    </row>
    <row r="32" spans="1:9" x14ac:dyDescent="0.25">
      <c r="A32" s="275" t="s">
        <v>31</v>
      </c>
      <c r="B32" s="294">
        <v>626.3888888888888</v>
      </c>
      <c r="C32" s="295">
        <v>34.782608695652115</v>
      </c>
      <c r="D32" s="294">
        <v>1254406.3888888888</v>
      </c>
      <c r="E32" s="295">
        <v>26.176722724683138</v>
      </c>
      <c r="F32" s="275" t="s">
        <v>24</v>
      </c>
    </row>
    <row r="33" spans="1:9" x14ac:dyDescent="0.25">
      <c r="A33" s="275" t="s">
        <v>29</v>
      </c>
      <c r="B33" s="294">
        <v>391.49305555555554</v>
      </c>
      <c r="C33" s="295">
        <v>21.739130434782574</v>
      </c>
      <c r="D33" s="294">
        <v>904348.95833333337</v>
      </c>
      <c r="E33" s="295">
        <v>18.87178839197108</v>
      </c>
      <c r="F33" s="275" t="s">
        <v>24</v>
      </c>
    </row>
    <row r="34" spans="1:9" x14ac:dyDescent="0.25">
      <c r="A34" s="275" t="s">
        <v>35</v>
      </c>
      <c r="B34" s="294">
        <v>13.049768518518517</v>
      </c>
      <c r="C34" s="295">
        <v>0.72463768115941907</v>
      </c>
      <c r="D34" s="294">
        <v>2414.2071759259256</v>
      </c>
      <c r="E34" s="295">
        <v>5.0379233081019478E-2</v>
      </c>
      <c r="F34" s="275" t="s">
        <v>24</v>
      </c>
    </row>
    <row r="35" spans="1:9" x14ac:dyDescent="0.25">
      <c r="A35" s="275" t="s">
        <v>60</v>
      </c>
      <c r="B35" s="294">
        <v>13.049768518518517</v>
      </c>
      <c r="C35" s="295">
        <v>0.72463768115941907</v>
      </c>
      <c r="D35" s="294">
        <v>7307.8703703703695</v>
      </c>
      <c r="E35" s="295">
        <v>0.15249930013714003</v>
      </c>
      <c r="F35" s="275" t="s">
        <v>27</v>
      </c>
    </row>
    <row r="37" spans="1:9" ht="13" x14ac:dyDescent="0.3">
      <c r="A37" s="297">
        <v>43682</v>
      </c>
      <c r="B37" s="296" t="s">
        <v>2</v>
      </c>
      <c r="C37" s="296" t="s">
        <v>2</v>
      </c>
      <c r="D37" s="296" t="s">
        <v>4</v>
      </c>
      <c r="E37" s="296" t="s">
        <v>4</v>
      </c>
      <c r="F37" s="275"/>
    </row>
    <row r="38" spans="1:9" ht="15" x14ac:dyDescent="0.3">
      <c r="A38" s="292" t="s">
        <v>1</v>
      </c>
      <c r="B38" s="296" t="s">
        <v>5</v>
      </c>
      <c r="C38" s="296" t="s">
        <v>3</v>
      </c>
      <c r="D38" s="296" t="s">
        <v>8</v>
      </c>
      <c r="E38" s="296" t="s">
        <v>3</v>
      </c>
      <c r="F38" s="302" t="s">
        <v>16</v>
      </c>
      <c r="H38" s="296" t="s">
        <v>11</v>
      </c>
      <c r="I38" s="300">
        <v>9833.59375</v>
      </c>
    </row>
    <row r="39" spans="1:9" ht="15" x14ac:dyDescent="0.3">
      <c r="A39" s="291" t="s">
        <v>0</v>
      </c>
      <c r="B39" s="291" t="s">
        <v>0</v>
      </c>
      <c r="C39" s="291" t="s">
        <v>0</v>
      </c>
      <c r="D39" s="291" t="s">
        <v>0</v>
      </c>
      <c r="E39" s="291" t="s">
        <v>0</v>
      </c>
      <c r="F39" s="291" t="s">
        <v>0</v>
      </c>
      <c r="H39" s="296" t="s">
        <v>14</v>
      </c>
      <c r="I39" s="300">
        <v>2458366.40625</v>
      </c>
    </row>
    <row r="40" spans="1:9" ht="13" x14ac:dyDescent="0.3">
      <c r="A40" s="275" t="s">
        <v>272</v>
      </c>
      <c r="B40" s="294">
        <v>8328.125</v>
      </c>
      <c r="C40" s="295">
        <v>84.690553745928341</v>
      </c>
      <c r="D40" s="294">
        <v>1499062.5</v>
      </c>
      <c r="E40" s="295">
        <v>60.977993198608452</v>
      </c>
      <c r="F40" s="275" t="s">
        <v>24</v>
      </c>
      <c r="H40" s="296" t="s">
        <v>10</v>
      </c>
      <c r="I40" s="301">
        <v>56.332260131835938</v>
      </c>
    </row>
    <row r="41" spans="1:9" x14ac:dyDescent="0.25">
      <c r="A41" s="275" t="s">
        <v>32</v>
      </c>
      <c r="B41" s="294">
        <v>32.03125</v>
      </c>
      <c r="C41" s="295">
        <v>0.32573289902280134</v>
      </c>
      <c r="D41" s="294">
        <v>4228.125</v>
      </c>
      <c r="E41" s="295">
        <v>0.17198921158581873</v>
      </c>
      <c r="F41" s="275" t="s">
        <v>24</v>
      </c>
    </row>
    <row r="42" spans="1:9" x14ac:dyDescent="0.25">
      <c r="A42" s="275" t="s">
        <v>25</v>
      </c>
      <c r="B42" s="294">
        <v>128.125</v>
      </c>
      <c r="C42" s="295">
        <v>1.3029315960912053</v>
      </c>
      <c r="D42" s="294">
        <v>6406.25</v>
      </c>
      <c r="E42" s="295">
        <v>0.26058971452396773</v>
      </c>
      <c r="F42" s="275" t="s">
        <v>24</v>
      </c>
    </row>
    <row r="43" spans="1:9" x14ac:dyDescent="0.25">
      <c r="A43" s="275" t="s">
        <v>273</v>
      </c>
      <c r="B43" s="294">
        <v>32.03125</v>
      </c>
      <c r="C43" s="295">
        <v>0.32573289902280134</v>
      </c>
      <c r="D43" s="294">
        <v>18514.0625</v>
      </c>
      <c r="E43" s="295">
        <v>0.7531042749742668</v>
      </c>
      <c r="F43" s="275" t="s">
        <v>24</v>
      </c>
    </row>
    <row r="44" spans="1:9" x14ac:dyDescent="0.25">
      <c r="A44" s="275" t="s">
        <v>39</v>
      </c>
      <c r="B44" s="294">
        <v>32.03125</v>
      </c>
      <c r="C44" s="295">
        <v>0.32573289902280134</v>
      </c>
      <c r="D44" s="294">
        <v>14734.375</v>
      </c>
      <c r="E44" s="295">
        <v>0.59935634340512578</v>
      </c>
      <c r="F44" s="275" t="s">
        <v>24</v>
      </c>
    </row>
    <row r="45" spans="1:9" x14ac:dyDescent="0.25">
      <c r="A45" s="275" t="s">
        <v>201</v>
      </c>
      <c r="B45" s="294">
        <v>32.03125</v>
      </c>
      <c r="C45" s="295">
        <v>0.32573289902280134</v>
      </c>
      <c r="D45" s="294">
        <v>176171.875</v>
      </c>
      <c r="E45" s="295">
        <v>7.1662171494091123</v>
      </c>
      <c r="F45" s="275" t="s">
        <v>24</v>
      </c>
    </row>
    <row r="46" spans="1:9" x14ac:dyDescent="0.25">
      <c r="A46" s="275" t="s">
        <v>274</v>
      </c>
      <c r="B46" s="294">
        <v>32.03125</v>
      </c>
      <c r="C46" s="295">
        <v>0.32573289902280134</v>
      </c>
      <c r="D46" s="294">
        <v>1697.65625</v>
      </c>
      <c r="E46" s="295">
        <v>6.9056274348851449E-2</v>
      </c>
      <c r="F46" s="275" t="s">
        <v>24</v>
      </c>
    </row>
    <row r="47" spans="1:9" x14ac:dyDescent="0.25">
      <c r="A47" s="275" t="s">
        <v>194</v>
      </c>
      <c r="B47" s="294">
        <v>64.0625</v>
      </c>
      <c r="C47" s="295">
        <v>0.65146579804560267</v>
      </c>
      <c r="D47" s="294">
        <v>16335.9375</v>
      </c>
      <c r="E47" s="295">
        <v>0.66450377203611777</v>
      </c>
      <c r="F47" s="275" t="s">
        <v>24</v>
      </c>
    </row>
    <row r="48" spans="1:9" x14ac:dyDescent="0.25">
      <c r="A48" s="275" t="s">
        <v>275</v>
      </c>
      <c r="B48" s="294">
        <v>32.03125</v>
      </c>
      <c r="C48" s="295">
        <v>0.32573289902280134</v>
      </c>
      <c r="D48" s="294">
        <v>10762.5</v>
      </c>
      <c r="E48" s="295">
        <v>0.43779072040026579</v>
      </c>
      <c r="F48" s="275" t="s">
        <v>24</v>
      </c>
    </row>
    <row r="49" spans="1:6" x14ac:dyDescent="0.25">
      <c r="A49" s="275" t="s">
        <v>276</v>
      </c>
      <c r="B49" s="294">
        <v>64.0625</v>
      </c>
      <c r="C49" s="295">
        <v>0.65146579804560267</v>
      </c>
      <c r="D49" s="294">
        <v>111468.75</v>
      </c>
      <c r="E49" s="295">
        <v>4.5342610327170387</v>
      </c>
      <c r="F49" s="275" t="s">
        <v>24</v>
      </c>
    </row>
    <row r="50" spans="1:6" x14ac:dyDescent="0.25">
      <c r="A50" s="275" t="s">
        <v>59</v>
      </c>
      <c r="B50" s="294">
        <v>160.15625</v>
      </c>
      <c r="C50" s="295">
        <v>1.6286644951140066</v>
      </c>
      <c r="D50" s="294">
        <v>28828.125</v>
      </c>
      <c r="E50" s="295">
        <v>1.1726537153578547</v>
      </c>
      <c r="F50" s="275" t="s">
        <v>24</v>
      </c>
    </row>
    <row r="51" spans="1:6" x14ac:dyDescent="0.25">
      <c r="A51" s="275" t="s">
        <v>85</v>
      </c>
      <c r="B51" s="294">
        <v>64.0625</v>
      </c>
      <c r="C51" s="295">
        <v>0.65146579804560267</v>
      </c>
      <c r="D51" s="294">
        <v>38437.5</v>
      </c>
      <c r="E51" s="295">
        <v>1.5635382871438064</v>
      </c>
      <c r="F51" s="275" t="s">
        <v>24</v>
      </c>
    </row>
    <row r="52" spans="1:6" x14ac:dyDescent="0.25">
      <c r="A52" s="275" t="s">
        <v>193</v>
      </c>
      <c r="B52" s="294">
        <v>32.03125</v>
      </c>
      <c r="C52" s="295">
        <v>0.32573289902280134</v>
      </c>
      <c r="D52" s="294">
        <v>43562.5</v>
      </c>
      <c r="E52" s="295">
        <v>1.7720100587629806</v>
      </c>
      <c r="F52" s="275" t="s">
        <v>24</v>
      </c>
    </row>
    <row r="53" spans="1:6" x14ac:dyDescent="0.25">
      <c r="A53" s="275" t="s">
        <v>31</v>
      </c>
      <c r="B53" s="294">
        <v>32.03125</v>
      </c>
      <c r="C53" s="295">
        <v>0.32573289902280134</v>
      </c>
      <c r="D53" s="294">
        <v>37732.8125</v>
      </c>
      <c r="E53" s="295">
        <v>1.5348734185461699</v>
      </c>
      <c r="F53" s="275" t="s">
        <v>24</v>
      </c>
    </row>
    <row r="54" spans="1:6" x14ac:dyDescent="0.25">
      <c r="A54" s="275" t="s">
        <v>35</v>
      </c>
      <c r="B54" s="294">
        <v>32.03125</v>
      </c>
      <c r="C54" s="295">
        <v>0.32573289902280134</v>
      </c>
      <c r="D54" s="294">
        <v>5925.78125</v>
      </c>
      <c r="E54" s="295">
        <v>0.24104548593467018</v>
      </c>
      <c r="F54" s="275" t="s">
        <v>24</v>
      </c>
    </row>
    <row r="55" spans="1:6" x14ac:dyDescent="0.25">
      <c r="A55" s="275" t="s">
        <v>96</v>
      </c>
      <c r="B55" s="294">
        <v>32.03125</v>
      </c>
      <c r="C55" s="295">
        <v>0.32573289902280134</v>
      </c>
      <c r="D55" s="294">
        <v>1409.375</v>
      </c>
      <c r="E55" s="295">
        <v>5.7329737195272901E-2</v>
      </c>
      <c r="F55" s="275" t="s">
        <v>24</v>
      </c>
    </row>
    <row r="56" spans="1:6" x14ac:dyDescent="0.25">
      <c r="A56" s="275" t="s">
        <v>76</v>
      </c>
      <c r="B56" s="294">
        <v>32.03125</v>
      </c>
      <c r="C56" s="295">
        <v>0.32573289902280134</v>
      </c>
      <c r="D56" s="294">
        <v>35875</v>
      </c>
      <c r="E56" s="295">
        <v>1.4593024013342193</v>
      </c>
      <c r="F56" s="275" t="s">
        <v>24</v>
      </c>
    </row>
    <row r="57" spans="1:6" x14ac:dyDescent="0.25">
      <c r="A57" s="275" t="s">
        <v>175</v>
      </c>
      <c r="B57" s="294">
        <v>128.125</v>
      </c>
      <c r="C57" s="295">
        <v>1.3029315960912053</v>
      </c>
      <c r="D57" s="294">
        <v>46125</v>
      </c>
      <c r="E57" s="295">
        <v>1.8762459445725677</v>
      </c>
      <c r="F57" s="275" t="s">
        <v>24</v>
      </c>
    </row>
    <row r="58" spans="1:6" x14ac:dyDescent="0.25">
      <c r="A58" s="275" t="s">
        <v>79</v>
      </c>
      <c r="B58" s="294">
        <v>32.03125</v>
      </c>
      <c r="C58" s="295">
        <v>0.32573289902280134</v>
      </c>
      <c r="D58" s="294">
        <v>8616.40625</v>
      </c>
      <c r="E58" s="295">
        <v>0.35049316603473657</v>
      </c>
      <c r="F58" s="275" t="s">
        <v>24</v>
      </c>
    </row>
    <row r="59" spans="1:6" x14ac:dyDescent="0.25">
      <c r="A59" s="275" t="s">
        <v>37</v>
      </c>
      <c r="B59" s="294">
        <v>32.03125</v>
      </c>
      <c r="C59" s="295">
        <v>0.32573289902280134</v>
      </c>
      <c r="D59" s="294">
        <v>3843.75</v>
      </c>
      <c r="E59" s="295">
        <v>0.15635382871438064</v>
      </c>
      <c r="F59" s="275" t="s">
        <v>24</v>
      </c>
    </row>
    <row r="60" spans="1:6" x14ac:dyDescent="0.25">
      <c r="A60" s="275" t="s">
        <v>277</v>
      </c>
      <c r="B60" s="294">
        <v>128.125</v>
      </c>
      <c r="C60" s="295">
        <v>1.3029315960912053</v>
      </c>
      <c r="D60" s="294">
        <v>32800</v>
      </c>
      <c r="E60" s="295">
        <v>1.3342193383627148</v>
      </c>
      <c r="F60" s="275" t="s">
        <v>24</v>
      </c>
    </row>
    <row r="61" spans="1:6" x14ac:dyDescent="0.25">
      <c r="A61" s="275" t="s">
        <v>136</v>
      </c>
      <c r="B61" s="294">
        <v>32.03125</v>
      </c>
      <c r="C61" s="295">
        <v>0.32573289902280134</v>
      </c>
      <c r="D61" s="294">
        <v>11531.25</v>
      </c>
      <c r="E61" s="295">
        <v>0.46906148614314191</v>
      </c>
      <c r="F61" s="275" t="s">
        <v>24</v>
      </c>
    </row>
    <row r="62" spans="1:6" x14ac:dyDescent="0.25">
      <c r="A62" s="275" t="s">
        <v>107</v>
      </c>
      <c r="B62" s="294">
        <v>128.125</v>
      </c>
      <c r="C62" s="295">
        <v>1.3029315960912053</v>
      </c>
      <c r="D62" s="294">
        <v>17937.5</v>
      </c>
      <c r="E62" s="295">
        <v>0.72965120066710965</v>
      </c>
      <c r="F62" s="275" t="s">
        <v>24</v>
      </c>
    </row>
    <row r="63" spans="1:6" x14ac:dyDescent="0.25">
      <c r="A63" s="275" t="s">
        <v>77</v>
      </c>
      <c r="B63" s="294">
        <v>64.0625</v>
      </c>
      <c r="C63" s="295">
        <v>0.65146579804560267</v>
      </c>
      <c r="D63" s="294">
        <v>127484.375</v>
      </c>
      <c r="E63" s="295">
        <v>5.1857353190269579</v>
      </c>
      <c r="F63" s="275" t="s">
        <v>24</v>
      </c>
    </row>
    <row r="64" spans="1:6" x14ac:dyDescent="0.25">
      <c r="A64" s="275" t="s">
        <v>166</v>
      </c>
      <c r="B64" s="294">
        <v>96.093749999999986</v>
      </c>
      <c r="C64" s="295">
        <v>0.97719869706840379</v>
      </c>
      <c r="D64" s="294">
        <v>153749.99999999997</v>
      </c>
      <c r="E64" s="295">
        <v>6.2541531485752238</v>
      </c>
      <c r="F64" s="275" t="s">
        <v>106</v>
      </c>
    </row>
    <row r="65" spans="1:9" x14ac:dyDescent="0.25">
      <c r="A65" s="275" t="s">
        <v>196</v>
      </c>
      <c r="B65" s="294">
        <v>32.03125</v>
      </c>
      <c r="C65" s="295">
        <v>0.32573289902280134</v>
      </c>
      <c r="D65" s="294">
        <v>5125</v>
      </c>
      <c r="E65" s="295">
        <v>0.20847177161917421</v>
      </c>
      <c r="F65" s="275" t="s">
        <v>27</v>
      </c>
    </row>
    <row r="67" spans="1:9" x14ac:dyDescent="0.25">
      <c r="A67" s="370"/>
      <c r="B67" s="370"/>
      <c r="C67" s="370"/>
      <c r="D67" s="370"/>
      <c r="E67" s="370"/>
      <c r="F67" s="370"/>
    </row>
    <row r="68" spans="1:9" ht="13" x14ac:dyDescent="0.3">
      <c r="A68" s="376">
        <v>43717</v>
      </c>
      <c r="B68" s="375" t="s">
        <v>2</v>
      </c>
      <c r="C68" s="375" t="s">
        <v>2</v>
      </c>
      <c r="D68" s="375" t="s">
        <v>4</v>
      </c>
      <c r="E68" s="375" t="s">
        <v>4</v>
      </c>
      <c r="F68" s="370"/>
      <c r="H68" s="375" t="s">
        <v>11</v>
      </c>
      <c r="I68" s="378">
        <v>36724.285714285979</v>
      </c>
    </row>
    <row r="69" spans="1:9" ht="15" x14ac:dyDescent="0.3">
      <c r="A69" s="372" t="s">
        <v>1</v>
      </c>
      <c r="B69" s="375" t="s">
        <v>5</v>
      </c>
      <c r="C69" s="375" t="s">
        <v>3</v>
      </c>
      <c r="D69" s="375" t="s">
        <v>8</v>
      </c>
      <c r="E69" s="375" t="s">
        <v>3</v>
      </c>
      <c r="F69" s="380" t="s">
        <v>16</v>
      </c>
      <c r="H69" s="375" t="s">
        <v>14</v>
      </c>
      <c r="I69" s="378">
        <v>1304968.4999999956</v>
      </c>
    </row>
    <row r="70" spans="1:9" ht="13" x14ac:dyDescent="0.3">
      <c r="A70" s="371" t="s">
        <v>0</v>
      </c>
      <c r="B70" s="371" t="s">
        <v>0</v>
      </c>
      <c r="C70" s="371" t="s">
        <v>0</v>
      </c>
      <c r="D70" s="371" t="s">
        <v>0</v>
      </c>
      <c r="E70" s="371" t="s">
        <v>0</v>
      </c>
      <c r="F70" s="371" t="s">
        <v>0</v>
      </c>
      <c r="H70" s="375" t="s">
        <v>10</v>
      </c>
      <c r="I70" s="379">
        <v>51.765460968017578</v>
      </c>
    </row>
    <row r="71" spans="1:9" x14ac:dyDescent="0.25">
      <c r="A71" s="370" t="s">
        <v>42</v>
      </c>
      <c r="B71" s="373">
        <v>96.642857142857139</v>
      </c>
      <c r="C71" s="374">
        <v>0.2631578947368402</v>
      </c>
      <c r="D71" s="373">
        <v>148926.64285714284</v>
      </c>
      <c r="E71" s="374">
        <v>11.412278752869771</v>
      </c>
      <c r="F71" s="370" t="s">
        <v>43</v>
      </c>
    </row>
    <row r="72" spans="1:9" x14ac:dyDescent="0.25">
      <c r="A72" s="370" t="s">
        <v>55</v>
      </c>
      <c r="B72" s="373">
        <v>547.64285714285711</v>
      </c>
      <c r="C72" s="374">
        <v>1.4912280701754277</v>
      </c>
      <c r="D72" s="373">
        <v>517522.5</v>
      </c>
      <c r="E72" s="374">
        <v>39.65785381026452</v>
      </c>
      <c r="F72" s="370" t="s">
        <v>43</v>
      </c>
    </row>
    <row r="73" spans="1:9" x14ac:dyDescent="0.25">
      <c r="A73" s="370" t="s">
        <v>98</v>
      </c>
      <c r="B73" s="373">
        <v>34630.357142857145</v>
      </c>
      <c r="C73" s="374">
        <v>94.298245614034414</v>
      </c>
      <c r="D73" s="373">
        <v>360155.71428571432</v>
      </c>
      <c r="E73" s="374">
        <v>27.598805203781971</v>
      </c>
      <c r="F73" s="370" t="s">
        <v>43</v>
      </c>
    </row>
    <row r="74" spans="1:9" x14ac:dyDescent="0.25">
      <c r="A74" s="370" t="s">
        <v>21</v>
      </c>
      <c r="B74" s="373">
        <v>32.214285714285715</v>
      </c>
      <c r="C74" s="374">
        <v>8.7719298245613406E-2</v>
      </c>
      <c r="D74" s="373">
        <v>16751.428571428572</v>
      </c>
      <c r="E74" s="374">
        <v>1.2836653583154405</v>
      </c>
      <c r="F74" s="370" t="s">
        <v>22</v>
      </c>
    </row>
    <row r="75" spans="1:9" x14ac:dyDescent="0.25">
      <c r="A75" s="370" t="s">
        <v>45</v>
      </c>
      <c r="B75" s="373">
        <v>64.428571428571431</v>
      </c>
      <c r="C75" s="374">
        <v>0.17543859649122681</v>
      </c>
      <c r="D75" s="373">
        <v>1288.5714285714287</v>
      </c>
      <c r="E75" s="374">
        <v>9.8743489101187729E-2</v>
      </c>
      <c r="F75" s="370" t="s">
        <v>22</v>
      </c>
    </row>
    <row r="76" spans="1:9" x14ac:dyDescent="0.25">
      <c r="A76" s="370" t="s">
        <v>91</v>
      </c>
      <c r="B76" s="373">
        <v>32.214285714285715</v>
      </c>
      <c r="C76" s="374">
        <v>8.7719298245613406E-2</v>
      </c>
      <c r="D76" s="373">
        <v>5798.5714285714284</v>
      </c>
      <c r="E76" s="374">
        <v>0.44434570095534481</v>
      </c>
      <c r="F76" s="370" t="s">
        <v>24</v>
      </c>
    </row>
    <row r="77" spans="1:9" x14ac:dyDescent="0.25">
      <c r="A77" s="370" t="s">
        <v>32</v>
      </c>
      <c r="B77" s="373">
        <v>225.5</v>
      </c>
      <c r="C77" s="374">
        <v>0.61403508771929383</v>
      </c>
      <c r="D77" s="373">
        <v>29766</v>
      </c>
      <c r="E77" s="374">
        <v>2.2809745982374365</v>
      </c>
      <c r="F77" s="370" t="s">
        <v>24</v>
      </c>
    </row>
    <row r="78" spans="1:9" x14ac:dyDescent="0.25">
      <c r="A78" s="370" t="s">
        <v>25</v>
      </c>
      <c r="B78" s="373">
        <v>257.71428571428572</v>
      </c>
      <c r="C78" s="374">
        <v>0.70175438596490725</v>
      </c>
      <c r="D78" s="373">
        <v>12885.714285714286</v>
      </c>
      <c r="E78" s="374">
        <v>0.98743489101187731</v>
      </c>
      <c r="F78" s="370" t="s">
        <v>24</v>
      </c>
    </row>
    <row r="79" spans="1:9" x14ac:dyDescent="0.25">
      <c r="A79" s="370" t="s">
        <v>49</v>
      </c>
      <c r="B79" s="373">
        <v>515.42857142857144</v>
      </c>
      <c r="C79" s="374">
        <v>1.4035087719298145</v>
      </c>
      <c r="D79" s="373">
        <v>85561.142857142855</v>
      </c>
      <c r="E79" s="374">
        <v>6.5565676763188652</v>
      </c>
      <c r="F79" s="370" t="s">
        <v>24</v>
      </c>
    </row>
    <row r="80" spans="1:9" x14ac:dyDescent="0.25">
      <c r="A80" s="370" t="s">
        <v>39</v>
      </c>
      <c r="B80" s="373">
        <v>32.214285714285715</v>
      </c>
      <c r="C80" s="374">
        <v>8.7719298245613406E-2</v>
      </c>
      <c r="D80" s="373">
        <v>14818.571428571429</v>
      </c>
      <c r="E80" s="374">
        <v>1.1355501246636588</v>
      </c>
      <c r="F80" s="370" t="s">
        <v>24</v>
      </c>
    </row>
    <row r="81" spans="1:9" x14ac:dyDescent="0.25">
      <c r="A81" s="370" t="s">
        <v>30</v>
      </c>
      <c r="B81" s="373">
        <v>32.214285714285715</v>
      </c>
      <c r="C81" s="374">
        <v>8.7719298245613406E-2</v>
      </c>
      <c r="D81" s="373">
        <v>11919.285714285714</v>
      </c>
      <c r="E81" s="374">
        <v>0.91337727418598635</v>
      </c>
      <c r="F81" s="370" t="s">
        <v>24</v>
      </c>
    </row>
    <row r="82" spans="1:9" x14ac:dyDescent="0.25">
      <c r="A82" s="370" t="s">
        <v>73</v>
      </c>
      <c r="B82" s="373">
        <v>32.214285714285715</v>
      </c>
      <c r="C82" s="374">
        <v>8.7719298245613406E-2</v>
      </c>
      <c r="D82" s="373">
        <v>9342.1428571428569</v>
      </c>
      <c r="E82" s="374">
        <v>0.71589029598361098</v>
      </c>
      <c r="F82" s="370" t="s">
        <v>24</v>
      </c>
    </row>
    <row r="83" spans="1:9" x14ac:dyDescent="0.25">
      <c r="A83" s="370" t="s">
        <v>192</v>
      </c>
      <c r="B83" s="373">
        <v>32.214285714285715</v>
      </c>
      <c r="C83" s="374">
        <v>8.7719298245613406E-2</v>
      </c>
      <c r="D83" s="373">
        <v>63140</v>
      </c>
      <c r="E83" s="374">
        <v>4.8384309659581985</v>
      </c>
      <c r="F83" s="370" t="s">
        <v>24</v>
      </c>
    </row>
    <row r="84" spans="1:9" x14ac:dyDescent="0.25">
      <c r="A84" s="370" t="s">
        <v>35</v>
      </c>
      <c r="B84" s="373">
        <v>64.428571428571431</v>
      </c>
      <c r="C84" s="374">
        <v>0.17543859649122681</v>
      </c>
      <c r="D84" s="373">
        <v>11919.285714285714</v>
      </c>
      <c r="E84" s="374">
        <v>0.91337727418598635</v>
      </c>
      <c r="F84" s="370" t="s">
        <v>24</v>
      </c>
    </row>
    <row r="85" spans="1:9" x14ac:dyDescent="0.25">
      <c r="A85" s="370" t="s">
        <v>68</v>
      </c>
      <c r="B85" s="373">
        <v>32.214285714285715</v>
      </c>
      <c r="C85" s="374">
        <v>8.7719298245613406E-2</v>
      </c>
      <c r="D85" s="373">
        <v>3092.5714285714284</v>
      </c>
      <c r="E85" s="374">
        <v>0.23698437384285054</v>
      </c>
      <c r="F85" s="370" t="s">
        <v>24</v>
      </c>
    </row>
    <row r="86" spans="1:9" x14ac:dyDescent="0.25">
      <c r="A86" s="370" t="s">
        <v>26</v>
      </c>
      <c r="B86" s="373">
        <v>64.428571428571431</v>
      </c>
      <c r="C86" s="374">
        <v>0.17543859649122681</v>
      </c>
      <c r="D86" s="373">
        <v>1610.7142857142858</v>
      </c>
      <c r="E86" s="374">
        <v>0.12342936137648466</v>
      </c>
      <c r="F86" s="370" t="s">
        <v>27</v>
      </c>
    </row>
    <row r="87" spans="1:9" x14ac:dyDescent="0.25">
      <c r="A87" s="370" t="s">
        <v>47</v>
      </c>
      <c r="B87" s="373">
        <v>32.214285714285715</v>
      </c>
      <c r="C87" s="374">
        <v>8.7719298245613406E-2</v>
      </c>
      <c r="D87" s="373">
        <v>10469.642857142857</v>
      </c>
      <c r="E87" s="374">
        <v>0.80229084894715019</v>
      </c>
      <c r="F87" s="370" t="s">
        <v>27</v>
      </c>
    </row>
    <row r="89" spans="1:9" x14ac:dyDescent="0.25">
      <c r="A89" s="370"/>
      <c r="B89" s="370"/>
      <c r="C89" s="370"/>
      <c r="D89" s="370"/>
      <c r="E89" s="370"/>
      <c r="F89" s="370"/>
    </row>
    <row r="90" spans="1:9" ht="13" x14ac:dyDescent="0.3">
      <c r="A90" s="376">
        <v>43724</v>
      </c>
      <c r="B90" s="375" t="s">
        <v>2</v>
      </c>
      <c r="C90" s="375" t="s">
        <v>2</v>
      </c>
      <c r="D90" s="375" t="s">
        <v>4</v>
      </c>
      <c r="E90" s="375" t="s">
        <v>4</v>
      </c>
      <c r="F90" s="370"/>
      <c r="H90" s="375" t="s">
        <v>11</v>
      </c>
      <c r="I90" s="378">
        <v>39545.100732600979</v>
      </c>
    </row>
    <row r="91" spans="1:9" ht="15" x14ac:dyDescent="0.3">
      <c r="A91" s="372" t="s">
        <v>1</v>
      </c>
      <c r="B91" s="375" t="s">
        <v>5</v>
      </c>
      <c r="C91" s="375" t="s">
        <v>3</v>
      </c>
      <c r="D91" s="375" t="s">
        <v>8</v>
      </c>
      <c r="E91" s="375" t="s">
        <v>3</v>
      </c>
      <c r="F91" s="380" t="s">
        <v>16</v>
      </c>
      <c r="H91" s="375" t="s">
        <v>14</v>
      </c>
      <c r="I91" s="378">
        <v>876013.80952380877</v>
      </c>
    </row>
    <row r="92" spans="1:9" ht="13" x14ac:dyDescent="0.3">
      <c r="A92" s="371" t="s">
        <v>0</v>
      </c>
      <c r="B92" s="371" t="s">
        <v>0</v>
      </c>
      <c r="C92" s="371" t="s">
        <v>0</v>
      </c>
      <c r="D92" s="371" t="s">
        <v>0</v>
      </c>
      <c r="E92" s="371" t="s">
        <v>0</v>
      </c>
      <c r="F92" s="371" t="s">
        <v>0</v>
      </c>
      <c r="H92" s="375" t="s">
        <v>10</v>
      </c>
      <c r="I92" s="379">
        <v>48.892612457275391</v>
      </c>
    </row>
    <row r="93" spans="1:9" x14ac:dyDescent="0.25">
      <c r="A93" s="370" t="s">
        <v>55</v>
      </c>
      <c r="B93" s="373">
        <v>206.5018315018315</v>
      </c>
      <c r="C93" s="374">
        <v>0.52219321148824749</v>
      </c>
      <c r="D93" s="373">
        <v>286211.53846153844</v>
      </c>
      <c r="E93" s="374">
        <v>32.67203500103723</v>
      </c>
      <c r="F93" s="370" t="s">
        <v>43</v>
      </c>
    </row>
    <row r="94" spans="1:9" x14ac:dyDescent="0.25">
      <c r="A94" s="370" t="s">
        <v>98</v>
      </c>
      <c r="B94" s="373">
        <v>38842.994505494506</v>
      </c>
      <c r="C94" s="374">
        <v>98.224543080939341</v>
      </c>
      <c r="D94" s="373">
        <v>372892.74725274724</v>
      </c>
      <c r="E94" s="374">
        <v>42.566994172779935</v>
      </c>
      <c r="F94" s="370" t="s">
        <v>43</v>
      </c>
    </row>
    <row r="95" spans="1:9" x14ac:dyDescent="0.25">
      <c r="A95" s="370" t="s">
        <v>21</v>
      </c>
      <c r="B95" s="373">
        <v>20.650183150183153</v>
      </c>
      <c r="C95" s="374">
        <v>5.221932114882475E-2</v>
      </c>
      <c r="D95" s="373">
        <v>10738.09523809524</v>
      </c>
      <c r="E95" s="374">
        <v>1.2257906349595502</v>
      </c>
      <c r="F95" s="370" t="s">
        <v>22</v>
      </c>
    </row>
    <row r="96" spans="1:9" x14ac:dyDescent="0.25">
      <c r="A96" s="370" t="s">
        <v>45</v>
      </c>
      <c r="B96" s="373">
        <v>20.650183150183153</v>
      </c>
      <c r="C96" s="374">
        <v>5.221932114882475E-2</v>
      </c>
      <c r="D96" s="373">
        <v>413.00366300366306</v>
      </c>
      <c r="E96" s="374">
        <v>4.7145793652290394E-2</v>
      </c>
      <c r="F96" s="370" t="s">
        <v>22</v>
      </c>
    </row>
    <row r="97" spans="1:16" x14ac:dyDescent="0.25">
      <c r="A97" s="370" t="s">
        <v>91</v>
      </c>
      <c r="B97" s="373">
        <v>41.300366300366306</v>
      </c>
      <c r="C97" s="374">
        <v>0.1044386422976495</v>
      </c>
      <c r="D97" s="373">
        <v>7434.0659340659349</v>
      </c>
      <c r="E97" s="374">
        <v>0.84862428574122695</v>
      </c>
      <c r="F97" s="370" t="s">
        <v>24</v>
      </c>
    </row>
    <row r="98" spans="1:16" x14ac:dyDescent="0.25">
      <c r="A98" s="370" t="s">
        <v>32</v>
      </c>
      <c r="B98" s="373">
        <v>20.650183150183153</v>
      </c>
      <c r="C98" s="374">
        <v>5.221932114882475E-2</v>
      </c>
      <c r="D98" s="373">
        <v>2725.8241758241761</v>
      </c>
      <c r="E98" s="374">
        <v>0.31116223810511656</v>
      </c>
      <c r="F98" s="370" t="s">
        <v>24</v>
      </c>
    </row>
    <row r="99" spans="1:16" x14ac:dyDescent="0.25">
      <c r="A99" s="370" t="s">
        <v>25</v>
      </c>
      <c r="B99" s="373">
        <v>103.25091575091575</v>
      </c>
      <c r="C99" s="374">
        <v>0.26109660574412374</v>
      </c>
      <c r="D99" s="373">
        <v>5162.5457875457878</v>
      </c>
      <c r="E99" s="374">
        <v>0.58932242065362983</v>
      </c>
      <c r="F99" s="370" t="s">
        <v>24</v>
      </c>
    </row>
    <row r="100" spans="1:16" x14ac:dyDescent="0.25">
      <c r="A100" s="370" t="s">
        <v>40</v>
      </c>
      <c r="B100" s="373">
        <v>41.300366300366306</v>
      </c>
      <c r="C100" s="374">
        <v>0.1044386422976495</v>
      </c>
      <c r="D100" s="373">
        <v>13629.120879120881</v>
      </c>
      <c r="E100" s="374">
        <v>1.5558111905255827</v>
      </c>
      <c r="F100" s="370" t="s">
        <v>24</v>
      </c>
    </row>
    <row r="101" spans="1:16" x14ac:dyDescent="0.25">
      <c r="A101" s="370" t="s">
        <v>30</v>
      </c>
      <c r="B101" s="373">
        <v>61.950549450549453</v>
      </c>
      <c r="C101" s="374">
        <v>0.15665796344647423</v>
      </c>
      <c r="D101" s="373">
        <v>22921.703296703297</v>
      </c>
      <c r="E101" s="374">
        <v>2.6165915477021162</v>
      </c>
      <c r="F101" s="370" t="s">
        <v>24</v>
      </c>
    </row>
    <row r="102" spans="1:16" x14ac:dyDescent="0.25">
      <c r="A102" s="370" t="s">
        <v>73</v>
      </c>
      <c r="B102" s="373">
        <v>20.650183150183153</v>
      </c>
      <c r="C102" s="374">
        <v>5.221932114882475E-2</v>
      </c>
      <c r="D102" s="373">
        <v>5988.5531135531146</v>
      </c>
      <c r="E102" s="374">
        <v>0.6836140079582107</v>
      </c>
      <c r="F102" s="370" t="s">
        <v>24</v>
      </c>
    </row>
    <row r="103" spans="1:16" x14ac:dyDescent="0.25">
      <c r="A103" s="370" t="s">
        <v>275</v>
      </c>
      <c r="B103" s="373">
        <v>41.300366300366306</v>
      </c>
      <c r="C103" s="374">
        <v>0.1044386422976495</v>
      </c>
      <c r="D103" s="373">
        <v>9251.2820512820526</v>
      </c>
      <c r="E103" s="374">
        <v>1.0560657778113047</v>
      </c>
      <c r="F103" s="370" t="s">
        <v>24</v>
      </c>
    </row>
    <row r="104" spans="1:16" x14ac:dyDescent="0.25">
      <c r="A104" s="370" t="s">
        <v>84</v>
      </c>
      <c r="B104" s="373">
        <v>20.650183150183153</v>
      </c>
      <c r="C104" s="374">
        <v>5.221932114882475E-2</v>
      </c>
      <c r="D104" s="373">
        <v>34692.307692307695</v>
      </c>
      <c r="E104" s="374">
        <v>3.9602466667923926</v>
      </c>
      <c r="F104" s="370" t="s">
        <v>24</v>
      </c>
    </row>
    <row r="105" spans="1:16" x14ac:dyDescent="0.25">
      <c r="A105" s="370" t="s">
        <v>204</v>
      </c>
      <c r="B105" s="373">
        <v>20.650183150183153</v>
      </c>
      <c r="C105" s="374">
        <v>5.221932114882475E-2</v>
      </c>
      <c r="D105" s="373">
        <v>3799.6336996337004</v>
      </c>
      <c r="E105" s="374">
        <v>0.4337413016010716</v>
      </c>
      <c r="F105" s="370" t="s">
        <v>24</v>
      </c>
    </row>
    <row r="106" spans="1:16" x14ac:dyDescent="0.25">
      <c r="A106" s="370" t="s">
        <v>29</v>
      </c>
      <c r="B106" s="373">
        <v>20.650183150183153</v>
      </c>
      <c r="C106" s="374">
        <v>5.221932114882475E-2</v>
      </c>
      <c r="D106" s="373">
        <v>90860.805860805878</v>
      </c>
      <c r="E106" s="374">
        <v>10.372074603503886</v>
      </c>
      <c r="F106" s="370" t="s">
        <v>24</v>
      </c>
    </row>
    <row r="107" spans="1:16" x14ac:dyDescent="0.25">
      <c r="A107" s="370" t="s">
        <v>58</v>
      </c>
      <c r="B107" s="373">
        <v>20.650183150183153</v>
      </c>
      <c r="C107" s="374">
        <v>5.221932114882475E-2</v>
      </c>
      <c r="D107" s="373">
        <v>8260.0732600732608</v>
      </c>
      <c r="E107" s="374">
        <v>0.94291587304580782</v>
      </c>
      <c r="F107" s="370" t="s">
        <v>24</v>
      </c>
    </row>
    <row r="108" spans="1:16" x14ac:dyDescent="0.25">
      <c r="A108" s="370" t="s">
        <v>26</v>
      </c>
      <c r="B108" s="373">
        <v>41.300366300366306</v>
      </c>
      <c r="C108" s="374">
        <v>0.1044386422976495</v>
      </c>
      <c r="D108" s="373">
        <v>1032.5091575091576</v>
      </c>
      <c r="E108" s="374">
        <v>0.11786448413072598</v>
      </c>
      <c r="F108" s="370" t="s">
        <v>27</v>
      </c>
    </row>
    <row r="110" spans="1:16" ht="14" x14ac:dyDescent="0.3">
      <c r="B110" s="160" t="s">
        <v>278</v>
      </c>
      <c r="I110" s="515" t="s">
        <v>281</v>
      </c>
      <c r="J110" s="515"/>
      <c r="K110" s="515"/>
      <c r="L110" s="515"/>
      <c r="M110" s="515"/>
      <c r="O110" s="516" t="s">
        <v>268</v>
      </c>
      <c r="P110" s="516"/>
    </row>
    <row r="111" spans="1:16" ht="23" x14ac:dyDescent="0.25">
      <c r="B111" s="404" t="s">
        <v>115</v>
      </c>
      <c r="C111" s="404" t="s">
        <v>279</v>
      </c>
      <c r="D111" s="404" t="s">
        <v>211</v>
      </c>
      <c r="E111" s="404" t="s">
        <v>280</v>
      </c>
      <c r="F111" s="404" t="s">
        <v>16</v>
      </c>
      <c r="I111" s="405" t="s">
        <v>115</v>
      </c>
      <c r="J111" s="405" t="s">
        <v>279</v>
      </c>
      <c r="K111" s="405" t="s">
        <v>211</v>
      </c>
      <c r="L111" s="405" t="s">
        <v>280</v>
      </c>
      <c r="M111" s="405" t="s">
        <v>16</v>
      </c>
      <c r="O111" s="306" t="s">
        <v>42</v>
      </c>
      <c r="P111" s="517" t="s">
        <v>188</v>
      </c>
    </row>
    <row r="112" spans="1:16" x14ac:dyDescent="0.25">
      <c r="A112" s="370" t="s">
        <v>42</v>
      </c>
      <c r="B112" s="373">
        <v>96.642857142857139</v>
      </c>
      <c r="C112" s="374">
        <v>0.2631578947368402</v>
      </c>
      <c r="D112" s="373">
        <v>148926.64285714284</v>
      </c>
      <c r="E112" s="374">
        <v>11.412278752869771</v>
      </c>
      <c r="F112" s="370" t="s">
        <v>43</v>
      </c>
      <c r="H112" s="306" t="s">
        <v>42</v>
      </c>
      <c r="I112" s="83">
        <f>AVERAGE(B112)</f>
        <v>96.642857142857139</v>
      </c>
      <c r="J112" s="84">
        <f t="shared" ref="J112:L112" si="0">AVERAGE(C112)</f>
        <v>0.2631578947368402</v>
      </c>
      <c r="K112" s="83">
        <f t="shared" si="0"/>
        <v>148926.64285714284</v>
      </c>
      <c r="L112" s="84">
        <f t="shared" si="0"/>
        <v>11.412278752869771</v>
      </c>
      <c r="M112" s="306" t="s">
        <v>43</v>
      </c>
      <c r="O112" s="306" t="s">
        <v>55</v>
      </c>
      <c r="P112" s="518"/>
    </row>
    <row r="113" spans="1:18" x14ac:dyDescent="0.25">
      <c r="A113" s="370" t="s">
        <v>55</v>
      </c>
      <c r="B113" s="373">
        <v>547.64285714285711</v>
      </c>
      <c r="C113" s="374">
        <v>1.4912280701754277</v>
      </c>
      <c r="D113" s="373">
        <v>517522.5</v>
      </c>
      <c r="E113" s="374">
        <v>39.65785381026452</v>
      </c>
      <c r="F113" s="370" t="s">
        <v>43</v>
      </c>
      <c r="H113" s="306" t="s">
        <v>55</v>
      </c>
      <c r="I113" s="83">
        <f>AVERAGE(B113:B114)</f>
        <v>377.07234432234429</v>
      </c>
      <c r="J113" s="84">
        <f t="shared" ref="J113:L113" si="1">AVERAGE(C113:C114)</f>
        <v>1.0067106408318376</v>
      </c>
      <c r="K113" s="83">
        <f t="shared" si="1"/>
        <v>401867.01923076925</v>
      </c>
      <c r="L113" s="84">
        <f t="shared" si="1"/>
        <v>36.164944405650871</v>
      </c>
      <c r="M113" s="306" t="s">
        <v>43</v>
      </c>
      <c r="O113" s="306" t="s">
        <v>98</v>
      </c>
      <c r="P113" s="519"/>
    </row>
    <row r="114" spans="1:18" x14ac:dyDescent="0.25">
      <c r="A114" s="370" t="s">
        <v>55</v>
      </c>
      <c r="B114" s="373">
        <v>206.5018315018315</v>
      </c>
      <c r="C114" s="374">
        <v>0.52219321148824749</v>
      </c>
      <c r="D114" s="373">
        <v>286211.53846153844</v>
      </c>
      <c r="E114" s="374">
        <v>32.67203500103723</v>
      </c>
      <c r="F114" s="370" t="s">
        <v>43</v>
      </c>
      <c r="H114" s="306" t="s">
        <v>98</v>
      </c>
      <c r="I114" s="83">
        <f>AVERAGE(B115:B116)</f>
        <v>36736.675824175822</v>
      </c>
      <c r="J114" s="84">
        <f t="shared" ref="J114:L114" si="2">AVERAGE(C115:C116)</f>
        <v>96.261394347486885</v>
      </c>
      <c r="K114" s="83">
        <f t="shared" si="2"/>
        <v>366524.23076923075</v>
      </c>
      <c r="L114" s="84">
        <f t="shared" si="2"/>
        <v>35.082899688280953</v>
      </c>
      <c r="M114" s="306" t="s">
        <v>43</v>
      </c>
      <c r="O114" s="82" t="s">
        <v>21</v>
      </c>
      <c r="P114" s="381" t="s">
        <v>34</v>
      </c>
    </row>
    <row r="115" spans="1:18" x14ac:dyDescent="0.25">
      <c r="A115" s="370" t="s">
        <v>98</v>
      </c>
      <c r="B115" s="373">
        <v>34630.357142857145</v>
      </c>
      <c r="C115" s="374">
        <v>94.298245614034414</v>
      </c>
      <c r="D115" s="373">
        <v>360155.71428571432</v>
      </c>
      <c r="E115" s="374">
        <v>27.598805203781971</v>
      </c>
      <c r="F115" s="370" t="s">
        <v>43</v>
      </c>
      <c r="H115" s="82" t="s">
        <v>56</v>
      </c>
      <c r="I115" s="83">
        <f>AVERAGE(B117:B118)</f>
        <v>76.980180889652544</v>
      </c>
      <c r="J115" s="84">
        <f t="shared" ref="J115:L115" si="3">AVERAGE(C117:C118)</f>
        <v>4.4917609688306008</v>
      </c>
      <c r="K115" s="83">
        <f t="shared" si="3"/>
        <v>13136.731099656357</v>
      </c>
      <c r="L115" s="84">
        <f t="shared" si="3"/>
        <v>2.1000207044797699</v>
      </c>
      <c r="M115" s="82" t="s">
        <v>34</v>
      </c>
      <c r="O115" s="82" t="s">
        <v>272</v>
      </c>
      <c r="P115" s="502" t="s">
        <v>266</v>
      </c>
    </row>
    <row r="116" spans="1:18" x14ac:dyDescent="0.25">
      <c r="A116" s="370" t="s">
        <v>98</v>
      </c>
      <c r="B116" s="373">
        <v>38842.994505494506</v>
      </c>
      <c r="C116" s="374">
        <v>98.224543080939341</v>
      </c>
      <c r="D116" s="373">
        <v>372892.74725274724</v>
      </c>
      <c r="E116" s="374">
        <v>42.566994172779935</v>
      </c>
      <c r="F116" s="370" t="s">
        <v>43</v>
      </c>
      <c r="H116" s="166" t="s">
        <v>44</v>
      </c>
      <c r="I116" s="83">
        <f>B119</f>
        <v>13.049768518518517</v>
      </c>
      <c r="J116" s="84">
        <f t="shared" ref="J116:L116" si="4">C119</f>
        <v>0.72463768115941907</v>
      </c>
      <c r="K116" s="83">
        <f t="shared" si="4"/>
        <v>822.13541666666663</v>
      </c>
      <c r="L116" s="84">
        <f t="shared" si="4"/>
        <v>1.7156171265428254E-2</v>
      </c>
      <c r="M116" s="82" t="s">
        <v>34</v>
      </c>
      <c r="O116" s="82" t="s">
        <v>40</v>
      </c>
      <c r="P116" s="502"/>
    </row>
    <row r="117" spans="1:18" x14ac:dyDescent="0.25">
      <c r="A117" s="275" t="s">
        <v>56</v>
      </c>
      <c r="B117" s="294">
        <v>127.86082474226805</v>
      </c>
      <c r="C117" s="295">
        <v>7.5342465753423626</v>
      </c>
      <c r="D117" s="294">
        <v>16877.628865979383</v>
      </c>
      <c r="E117" s="295">
        <v>4.0039708802117886</v>
      </c>
      <c r="F117" s="275" t="s">
        <v>34</v>
      </c>
      <c r="H117" s="82" t="s">
        <v>169</v>
      </c>
      <c r="I117" s="83">
        <f>B120</f>
        <v>23.247422680412374</v>
      </c>
      <c r="J117" s="84">
        <f t="shared" ref="J117:L117" si="5">C120</f>
        <v>1.3698630136986114</v>
      </c>
      <c r="K117" s="83">
        <f t="shared" si="5"/>
        <v>8834.0206185567022</v>
      </c>
      <c r="L117" s="84">
        <f t="shared" si="5"/>
        <v>2.0957423339951511</v>
      </c>
      <c r="M117" s="82" t="s">
        <v>34</v>
      </c>
      <c r="O117" s="82" t="s">
        <v>201</v>
      </c>
      <c r="P117" s="502"/>
    </row>
    <row r="118" spans="1:18" x14ac:dyDescent="0.25">
      <c r="A118" s="275" t="s">
        <v>56</v>
      </c>
      <c r="B118" s="294">
        <v>26.099537037037035</v>
      </c>
      <c r="C118" s="295">
        <v>1.4492753623188381</v>
      </c>
      <c r="D118" s="294">
        <v>9395.8333333333321</v>
      </c>
      <c r="E118" s="295">
        <v>0.19607052874775147</v>
      </c>
      <c r="F118" s="275" t="s">
        <v>34</v>
      </c>
      <c r="H118" s="82" t="s">
        <v>21</v>
      </c>
      <c r="I118" s="83">
        <f>AVERAGE(B121:B124)</f>
        <v>188.99784449752232</v>
      </c>
      <c r="J118" s="84">
        <f t="shared" ref="J118:L118" si="6">AVERAGE(C121:C124)</f>
        <v>10.348663431898309</v>
      </c>
      <c r="K118" s="83">
        <f t="shared" si="6"/>
        <v>98278.879138711636</v>
      </c>
      <c r="L118" s="84">
        <f t="shared" si="6"/>
        <v>20.843976006414682</v>
      </c>
      <c r="M118" s="82" t="s">
        <v>34</v>
      </c>
      <c r="O118" s="82" t="s">
        <v>84</v>
      </c>
      <c r="P118" s="502"/>
    </row>
    <row r="119" spans="1:18" x14ac:dyDescent="0.25">
      <c r="A119" s="275" t="s">
        <v>44</v>
      </c>
      <c r="B119" s="294">
        <v>13.049768518518517</v>
      </c>
      <c r="C119" s="295">
        <v>0.72463768115941907</v>
      </c>
      <c r="D119" s="294">
        <v>822.13541666666663</v>
      </c>
      <c r="E119" s="295">
        <v>1.7156171265428254E-2</v>
      </c>
      <c r="F119" s="275" t="s">
        <v>34</v>
      </c>
      <c r="H119" s="306" t="s">
        <v>45</v>
      </c>
      <c r="I119" s="83">
        <f>AVERAGE(B125:B127)</f>
        <v>222.08810719635463</v>
      </c>
      <c r="J119" s="84">
        <f t="shared" ref="J119:L119" si="7">AVERAGE(C125:C127)</f>
        <v>11.491411086701781</v>
      </c>
      <c r="K119" s="83">
        <f t="shared" si="7"/>
        <v>4441.7621439270933</v>
      </c>
      <c r="L119" s="84">
        <f t="shared" si="7"/>
        <v>0.96781499512622571</v>
      </c>
      <c r="M119" s="82" t="s">
        <v>34</v>
      </c>
      <c r="O119" s="82" t="s">
        <v>31</v>
      </c>
      <c r="P119" s="502"/>
    </row>
    <row r="120" spans="1:18" x14ac:dyDescent="0.25">
      <c r="A120" s="275" t="s">
        <v>169</v>
      </c>
      <c r="B120" s="294">
        <v>23.247422680412374</v>
      </c>
      <c r="C120" s="295">
        <v>1.3698630136986114</v>
      </c>
      <c r="D120" s="294">
        <v>8834.0206185567022</v>
      </c>
      <c r="E120" s="295">
        <v>2.0957423339951511</v>
      </c>
      <c r="F120" s="275" t="s">
        <v>34</v>
      </c>
      <c r="H120" s="82" t="s">
        <v>272</v>
      </c>
      <c r="I120" s="83">
        <f>B128</f>
        <v>8328.125</v>
      </c>
      <c r="J120" s="84">
        <f t="shared" ref="J120:L120" si="8">C128</f>
        <v>84.690553745928341</v>
      </c>
      <c r="K120" s="83">
        <f t="shared" si="8"/>
        <v>1499062.5</v>
      </c>
      <c r="L120" s="84">
        <f t="shared" si="8"/>
        <v>60.977993198608452</v>
      </c>
      <c r="M120" s="82" t="s">
        <v>24</v>
      </c>
      <c r="O120" s="82" t="s">
        <v>29</v>
      </c>
      <c r="P120" s="502"/>
    </row>
    <row r="121" spans="1:18" x14ac:dyDescent="0.25">
      <c r="A121" s="275" t="s">
        <v>21</v>
      </c>
      <c r="B121" s="294">
        <v>650.92783505154648</v>
      </c>
      <c r="C121" s="295">
        <v>38.356164383561122</v>
      </c>
      <c r="D121" s="294">
        <v>338482.47422680416</v>
      </c>
      <c r="E121" s="295">
        <v>80.300022060445784</v>
      </c>
      <c r="F121" s="275" t="s">
        <v>22</v>
      </c>
      <c r="H121" s="82" t="s">
        <v>91</v>
      </c>
      <c r="I121" s="83">
        <f>AVERAGE(B129:B131)</f>
        <v>28.854806844390179</v>
      </c>
      <c r="J121" s="84">
        <f t="shared" ref="J121:L121" si="9">AVERAGE(C129:C131)</f>
        <v>0.30559854056756069</v>
      </c>
      <c r="K121" s="83">
        <f t="shared" si="9"/>
        <v>5193.8652319902321</v>
      </c>
      <c r="L121" s="84">
        <f t="shared" si="9"/>
        <v>0.44732920629450318</v>
      </c>
      <c r="M121" s="82" t="s">
        <v>24</v>
      </c>
      <c r="O121" s="82" t="s">
        <v>77</v>
      </c>
      <c r="P121" s="502"/>
    </row>
    <row r="122" spans="1:18" x14ac:dyDescent="0.25">
      <c r="A122" s="275" t="s">
        <v>21</v>
      </c>
      <c r="B122" s="294">
        <v>52.199074074074069</v>
      </c>
      <c r="C122" s="295">
        <v>2.8985507246376763</v>
      </c>
      <c r="D122" s="294">
        <v>27143.518518518515</v>
      </c>
      <c r="E122" s="295">
        <v>0.56642597193794864</v>
      </c>
      <c r="F122" s="275" t="s">
        <v>22</v>
      </c>
      <c r="H122" s="306" t="s">
        <v>32</v>
      </c>
      <c r="I122" s="83">
        <f>AVERAGE(B132:B135)</f>
        <v>72.451286122597338</v>
      </c>
      <c r="J122" s="84">
        <f t="shared" ref="J122:L122" si="10">AVERAGE(C132:C135)</f>
        <v>0.41922970368505635</v>
      </c>
      <c r="K122" s="83">
        <f t="shared" si="10"/>
        <v>9563.5697681828497</v>
      </c>
      <c r="L122" s="84">
        <f t="shared" si="10"/>
        <v>0.78203085016872453</v>
      </c>
      <c r="M122" s="82" t="s">
        <v>24</v>
      </c>
      <c r="O122" s="82" t="s">
        <v>166</v>
      </c>
      <c r="P122" s="381" t="s">
        <v>106</v>
      </c>
      <c r="R122" s="275"/>
    </row>
    <row r="123" spans="1:18" x14ac:dyDescent="0.25">
      <c r="A123" s="370" t="s">
        <v>21</v>
      </c>
      <c r="B123" s="373">
        <v>32.214285714285715</v>
      </c>
      <c r="C123" s="374">
        <v>8.7719298245613406E-2</v>
      </c>
      <c r="D123" s="373">
        <v>16751.428571428572</v>
      </c>
      <c r="E123" s="374">
        <v>1.2836653583154405</v>
      </c>
      <c r="F123" s="370" t="s">
        <v>22</v>
      </c>
      <c r="H123" s="82" t="s">
        <v>25</v>
      </c>
      <c r="I123" s="83">
        <f>AVERAGE(B136:B140)</f>
        <v>114.37644760499143</v>
      </c>
      <c r="J123" s="84">
        <f t="shared" ref="J123:L123" si="11">AVERAGE(C136:C140)</f>
        <v>1.4200018620110981</v>
      </c>
      <c r="K123" s="83">
        <f t="shared" si="11"/>
        <v>5718.8223802495713</v>
      </c>
      <c r="L123" s="84">
        <f t="shared" si="11"/>
        <v>0.53564594918357011</v>
      </c>
      <c r="M123" s="82" t="s">
        <v>24</v>
      </c>
    </row>
    <row r="124" spans="1:18" x14ac:dyDescent="0.25">
      <c r="A124" s="370" t="s">
        <v>21</v>
      </c>
      <c r="B124" s="373">
        <v>20.650183150183153</v>
      </c>
      <c r="C124" s="374">
        <v>5.221932114882475E-2</v>
      </c>
      <c r="D124" s="373">
        <v>10738.09523809524</v>
      </c>
      <c r="E124" s="374">
        <v>1.2257906349595502</v>
      </c>
      <c r="F124" s="370" t="s">
        <v>22</v>
      </c>
      <c r="H124" s="82" t="s">
        <v>273</v>
      </c>
      <c r="I124" s="83">
        <f>B141</f>
        <v>32.03125</v>
      </c>
      <c r="J124" s="84">
        <f t="shared" ref="J124:L124" si="12">C141</f>
        <v>0.32573289902280134</v>
      </c>
      <c r="K124" s="83">
        <f t="shared" si="12"/>
        <v>18514.0625</v>
      </c>
      <c r="L124" s="84">
        <f t="shared" si="12"/>
        <v>0.7531042749742668</v>
      </c>
      <c r="M124" s="82" t="s">
        <v>24</v>
      </c>
    </row>
    <row r="125" spans="1:18" x14ac:dyDescent="0.25">
      <c r="A125" s="275" t="s">
        <v>45</v>
      </c>
      <c r="B125" s="294">
        <v>581.18556701030934</v>
      </c>
      <c r="C125" s="295">
        <v>34.246575342465292</v>
      </c>
      <c r="D125" s="294">
        <v>11623.711340206188</v>
      </c>
      <c r="E125" s="295">
        <v>2.7575557026251989</v>
      </c>
      <c r="F125" s="275" t="s">
        <v>22</v>
      </c>
      <c r="H125" s="306" t="s">
        <v>49</v>
      </c>
      <c r="I125" s="83">
        <f>B142</f>
        <v>515.42857142857144</v>
      </c>
      <c r="J125" s="84">
        <f t="shared" ref="J125:L125" si="13">C142</f>
        <v>1.4035087719298145</v>
      </c>
      <c r="K125" s="83">
        <f t="shared" si="13"/>
        <v>85561.142857142855</v>
      </c>
      <c r="L125" s="84">
        <f t="shared" si="13"/>
        <v>6.5565676763188652</v>
      </c>
      <c r="M125" s="82" t="s">
        <v>24</v>
      </c>
    </row>
    <row r="126" spans="1:18" x14ac:dyDescent="0.25">
      <c r="A126" s="370" t="s">
        <v>45</v>
      </c>
      <c r="B126" s="373">
        <v>64.428571428571431</v>
      </c>
      <c r="C126" s="374">
        <v>0.17543859649122681</v>
      </c>
      <c r="D126" s="373">
        <v>1288.5714285714287</v>
      </c>
      <c r="E126" s="374">
        <v>9.8743489101187729E-2</v>
      </c>
      <c r="F126" s="370" t="s">
        <v>22</v>
      </c>
      <c r="H126" s="82" t="s">
        <v>40</v>
      </c>
      <c r="I126" s="83">
        <f>AVERAGE(B143:B144)</f>
        <v>235.9713637057387</v>
      </c>
      <c r="J126" s="84">
        <f t="shared" ref="J126:L126" si="14">AVERAGE(C143:C144)</f>
        <v>12.00874106027924</v>
      </c>
      <c r="K126" s="83">
        <f t="shared" si="14"/>
        <v>158400.67155067154</v>
      </c>
      <c r="L126" s="84">
        <f t="shared" si="14"/>
        <v>3.9411767923931809</v>
      </c>
      <c r="M126" s="82" t="s">
        <v>24</v>
      </c>
    </row>
    <row r="127" spans="1:18" x14ac:dyDescent="0.25">
      <c r="A127" s="370" t="s">
        <v>45</v>
      </c>
      <c r="B127" s="373">
        <v>20.650183150183153</v>
      </c>
      <c r="C127" s="374">
        <v>5.221932114882475E-2</v>
      </c>
      <c r="D127" s="373">
        <v>413.00366300366306</v>
      </c>
      <c r="E127" s="374">
        <v>4.7145793652290394E-2</v>
      </c>
      <c r="F127" s="370" t="s">
        <v>22</v>
      </c>
      <c r="H127" s="306" t="s">
        <v>39</v>
      </c>
      <c r="I127" s="83">
        <f>AVERAGE(B145:B146)</f>
        <v>32.122767857142861</v>
      </c>
      <c r="J127" s="84">
        <f t="shared" ref="J127:L127" si="15">AVERAGE(C145:C146)</f>
        <v>0.20672609863420738</v>
      </c>
      <c r="K127" s="83">
        <f t="shared" si="15"/>
        <v>14776.473214285714</v>
      </c>
      <c r="L127" s="84">
        <f t="shared" si="15"/>
        <v>0.86745323403439234</v>
      </c>
      <c r="M127" s="82" t="s">
        <v>24</v>
      </c>
    </row>
    <row r="128" spans="1:18" x14ac:dyDescent="0.25">
      <c r="A128" s="275" t="s">
        <v>272</v>
      </c>
      <c r="B128" s="294">
        <v>8328.125</v>
      </c>
      <c r="C128" s="295">
        <v>84.690553745928341</v>
      </c>
      <c r="D128" s="294">
        <v>1499062.5</v>
      </c>
      <c r="E128" s="295">
        <v>60.977993198608452</v>
      </c>
      <c r="F128" s="275" t="s">
        <v>24</v>
      </c>
      <c r="H128" s="82" t="s">
        <v>201</v>
      </c>
      <c r="I128" s="83">
        <f>B147</f>
        <v>32.03125</v>
      </c>
      <c r="J128" s="84">
        <f t="shared" ref="J128:L128" si="16">C147</f>
        <v>0.32573289902280134</v>
      </c>
      <c r="K128" s="83">
        <f t="shared" si="16"/>
        <v>176171.875</v>
      </c>
      <c r="L128" s="84">
        <f t="shared" si="16"/>
        <v>7.1662171494091123</v>
      </c>
      <c r="M128" s="82" t="s">
        <v>24</v>
      </c>
    </row>
    <row r="129" spans="1:18" x14ac:dyDescent="0.25">
      <c r="A129" s="275" t="s">
        <v>91</v>
      </c>
      <c r="B129" s="294">
        <v>13.049768518518517</v>
      </c>
      <c r="C129" s="295">
        <v>0.72463768115941907</v>
      </c>
      <c r="D129" s="294">
        <v>2348.958333333333</v>
      </c>
      <c r="E129" s="295">
        <v>4.9017632186937866E-2</v>
      </c>
      <c r="F129" s="275" t="s">
        <v>24</v>
      </c>
      <c r="H129" s="82" t="s">
        <v>274</v>
      </c>
      <c r="I129" s="83">
        <f>B148</f>
        <v>32.03125</v>
      </c>
      <c r="J129" s="84">
        <f t="shared" ref="J129:L129" si="17">C148</f>
        <v>0.32573289902280134</v>
      </c>
      <c r="K129" s="83">
        <f t="shared" si="17"/>
        <v>1697.65625</v>
      </c>
      <c r="L129" s="84">
        <f t="shared" si="17"/>
        <v>6.9056274348851449E-2</v>
      </c>
      <c r="M129" s="82" t="s">
        <v>24</v>
      </c>
    </row>
    <row r="130" spans="1:18" ht="23" x14ac:dyDescent="0.25">
      <c r="A130" s="370" t="s">
        <v>91</v>
      </c>
      <c r="B130" s="373">
        <v>32.214285714285715</v>
      </c>
      <c r="C130" s="374">
        <v>8.7719298245613406E-2</v>
      </c>
      <c r="D130" s="373">
        <v>5798.5714285714284</v>
      </c>
      <c r="E130" s="374">
        <v>0.44434570095534481</v>
      </c>
      <c r="F130" s="370" t="s">
        <v>24</v>
      </c>
      <c r="H130" s="82" t="s">
        <v>30</v>
      </c>
      <c r="I130" s="83">
        <f>AVERAGE(B149:B151)</f>
        <v>39.137419281749182</v>
      </c>
      <c r="J130" s="84">
        <f t="shared" ref="J130:L130" si="18">AVERAGE(C149:C151)</f>
        <v>0.53808009179689964</v>
      </c>
      <c r="K130" s="83">
        <f t="shared" si="18"/>
        <v>14480.845134247196</v>
      </c>
      <c r="L130" s="84">
        <f t="shared" si="18"/>
        <v>1.8568533472769164</v>
      </c>
      <c r="M130" s="82" t="s">
        <v>24</v>
      </c>
      <c r="O130" s="477" t="s">
        <v>1</v>
      </c>
      <c r="P130" s="460" t="s">
        <v>16</v>
      </c>
      <c r="Q130" s="461" t="s">
        <v>269</v>
      </c>
      <c r="R130" s="461" t="s">
        <v>270</v>
      </c>
    </row>
    <row r="131" spans="1:18" ht="13" x14ac:dyDescent="0.3">
      <c r="A131" s="370" t="s">
        <v>91</v>
      </c>
      <c r="B131" s="373">
        <v>41.300366300366306</v>
      </c>
      <c r="C131" s="374">
        <v>0.1044386422976495</v>
      </c>
      <c r="D131" s="373">
        <v>7434.0659340659349</v>
      </c>
      <c r="E131" s="374">
        <v>0.84862428574122695</v>
      </c>
      <c r="F131" s="370" t="s">
        <v>24</v>
      </c>
      <c r="H131" s="306" t="s">
        <v>73</v>
      </c>
      <c r="I131" s="83">
        <f>AVERAGE(B152:B154)</f>
        <v>21.496060068225017</v>
      </c>
      <c r="J131" s="84">
        <f t="shared" ref="J131:L131" si="19">AVERAGE(C152:C154)</f>
        <v>0.27495670874791461</v>
      </c>
      <c r="K131" s="83">
        <f t="shared" si="19"/>
        <v>6233.8574197852549</v>
      </c>
      <c r="L131" s="84">
        <f t="shared" si="19"/>
        <v>0.73306515256770977</v>
      </c>
      <c r="M131" s="82" t="s">
        <v>24</v>
      </c>
      <c r="O131" s="478" t="s">
        <v>98</v>
      </c>
      <c r="P131" s="82" t="s">
        <v>188</v>
      </c>
      <c r="Q131" s="401">
        <v>38842.994505494506</v>
      </c>
      <c r="R131" s="401">
        <v>372892.74725274701</v>
      </c>
    </row>
    <row r="132" spans="1:18" ht="13" x14ac:dyDescent="0.3">
      <c r="A132" s="275" t="s">
        <v>32</v>
      </c>
      <c r="B132" s="294">
        <v>11.623711340206187</v>
      </c>
      <c r="C132" s="295">
        <v>0.6849315068493057</v>
      </c>
      <c r="D132" s="294">
        <v>1534.3298969072166</v>
      </c>
      <c r="E132" s="295">
        <v>0.36399735274652623</v>
      </c>
      <c r="F132" s="275" t="s">
        <v>24</v>
      </c>
      <c r="H132" s="306" t="s">
        <v>192</v>
      </c>
      <c r="I132" s="83">
        <f>B155</f>
        <v>32.214285714285715</v>
      </c>
      <c r="J132" s="84">
        <f t="shared" ref="J132:L132" si="20">C155</f>
        <v>8.7719298245613406E-2</v>
      </c>
      <c r="K132" s="83">
        <f t="shared" si="20"/>
        <v>63140</v>
      </c>
      <c r="L132" s="84">
        <f t="shared" si="20"/>
        <v>4.8384309659581985</v>
      </c>
      <c r="M132" s="82" t="s">
        <v>24</v>
      </c>
      <c r="O132" s="479" t="s">
        <v>272</v>
      </c>
      <c r="P132" s="166" t="s">
        <v>266</v>
      </c>
      <c r="Q132" s="115">
        <v>8328.125</v>
      </c>
      <c r="R132" s="115">
        <v>1499062.5</v>
      </c>
    </row>
    <row r="133" spans="1:18" ht="13" x14ac:dyDescent="0.3">
      <c r="A133" s="275" t="s">
        <v>32</v>
      </c>
      <c r="B133" s="294">
        <v>32.03125</v>
      </c>
      <c r="C133" s="295">
        <v>0.32573289902280134</v>
      </c>
      <c r="D133" s="294">
        <v>4228.125</v>
      </c>
      <c r="E133" s="295">
        <v>0.17198921158581873</v>
      </c>
      <c r="F133" s="275" t="s">
        <v>24</v>
      </c>
      <c r="H133" s="82" t="s">
        <v>194</v>
      </c>
      <c r="I133" s="83">
        <f>B156</f>
        <v>64.0625</v>
      </c>
      <c r="J133" s="84">
        <f t="shared" ref="J133:L133" si="21">C156</f>
        <v>0.65146579804560267</v>
      </c>
      <c r="K133" s="83">
        <f t="shared" si="21"/>
        <v>16335.9375</v>
      </c>
      <c r="L133" s="84">
        <f t="shared" si="21"/>
        <v>0.66450377203611777</v>
      </c>
      <c r="M133" s="82" t="s">
        <v>24</v>
      </c>
      <c r="O133" s="479" t="s">
        <v>84</v>
      </c>
      <c r="P133" s="166" t="s">
        <v>266</v>
      </c>
      <c r="Q133" s="115">
        <v>208.79629629629628</v>
      </c>
      <c r="R133" s="115">
        <v>2280055.5555555555</v>
      </c>
    </row>
    <row r="134" spans="1:18" ht="13" x14ac:dyDescent="0.3">
      <c r="A134" s="370" t="s">
        <v>32</v>
      </c>
      <c r="B134" s="373">
        <v>225.5</v>
      </c>
      <c r="C134" s="374">
        <v>0.61403508771929383</v>
      </c>
      <c r="D134" s="373">
        <v>29766</v>
      </c>
      <c r="E134" s="374">
        <v>2.2809745982374365</v>
      </c>
      <c r="F134" s="370" t="s">
        <v>24</v>
      </c>
      <c r="H134" s="82" t="s">
        <v>275</v>
      </c>
      <c r="I134" s="83">
        <f>AVERAGE(B157:B158)</f>
        <v>36.665808150183153</v>
      </c>
      <c r="J134" s="84">
        <f t="shared" ref="J134:L134" si="22">AVERAGE(C157:C158)</f>
        <v>0.21508577066022541</v>
      </c>
      <c r="K134" s="83">
        <f t="shared" si="22"/>
        <v>10006.891025641027</v>
      </c>
      <c r="L134" s="84">
        <f t="shared" si="22"/>
        <v>0.74692824910578526</v>
      </c>
      <c r="M134" s="82" t="s">
        <v>24</v>
      </c>
      <c r="O134" s="479" t="s">
        <v>31</v>
      </c>
      <c r="P134" s="166" t="s">
        <v>266</v>
      </c>
      <c r="Q134" s="115">
        <v>626.3888888888888</v>
      </c>
      <c r="R134" s="115">
        <v>1254406.3888888888</v>
      </c>
    </row>
    <row r="135" spans="1:18" x14ac:dyDescent="0.25">
      <c r="A135" s="370" t="s">
        <v>32</v>
      </c>
      <c r="B135" s="373">
        <v>20.650183150183153</v>
      </c>
      <c r="C135" s="374">
        <v>5.221932114882475E-2</v>
      </c>
      <c r="D135" s="373">
        <v>2725.8241758241761</v>
      </c>
      <c r="E135" s="374">
        <v>0.31116223810511656</v>
      </c>
      <c r="F135" s="370" t="s">
        <v>24</v>
      </c>
      <c r="H135" s="275" t="s">
        <v>84</v>
      </c>
      <c r="I135" s="83">
        <f>AVERAGE(B159:B160)</f>
        <v>114.72323972323971</v>
      </c>
      <c r="J135" s="83">
        <f t="shared" ref="J135:L135" si="23">AVERAGE(C159:C160)</f>
        <v>5.8232111098497645</v>
      </c>
      <c r="K135" s="83">
        <f t="shared" si="23"/>
        <v>1157373.9316239315</v>
      </c>
      <c r="L135" s="83">
        <f t="shared" si="23"/>
        <v>25.77001415479004</v>
      </c>
      <c r="M135" s="82" t="s">
        <v>24</v>
      </c>
    </row>
    <row r="136" spans="1:18" x14ac:dyDescent="0.25">
      <c r="A136" s="275" t="s">
        <v>25</v>
      </c>
      <c r="B136" s="294">
        <v>69.742268041237125</v>
      </c>
      <c r="C136" s="295">
        <v>4.1095890410958349</v>
      </c>
      <c r="D136" s="294">
        <v>3487.113402061856</v>
      </c>
      <c r="E136" s="295">
        <v>0.82726671078755964</v>
      </c>
      <c r="F136" s="275" t="s">
        <v>24</v>
      </c>
      <c r="H136" s="306" t="s">
        <v>204</v>
      </c>
      <c r="I136" s="83">
        <f t="shared" ref="I136:L140" si="24">B161</f>
        <v>20.650183150183153</v>
      </c>
      <c r="J136" s="84">
        <f t="shared" si="24"/>
        <v>5.221932114882475E-2</v>
      </c>
      <c r="K136" s="83">
        <f t="shared" si="24"/>
        <v>3799.6336996337004</v>
      </c>
      <c r="L136" s="84">
        <f t="shared" si="24"/>
        <v>0.4337413016010716</v>
      </c>
      <c r="M136" s="82" t="s">
        <v>24</v>
      </c>
    </row>
    <row r="137" spans="1:18" x14ac:dyDescent="0.25">
      <c r="A137" s="275" t="s">
        <v>25</v>
      </c>
      <c r="B137" s="294">
        <v>13.049768518518517</v>
      </c>
      <c r="C137" s="295">
        <v>0.72463768115941907</v>
      </c>
      <c r="D137" s="294">
        <v>652.48842592592587</v>
      </c>
      <c r="E137" s="295">
        <v>1.3616008940816075E-2</v>
      </c>
      <c r="F137" s="275" t="s">
        <v>24</v>
      </c>
      <c r="H137" s="82" t="s">
        <v>276</v>
      </c>
      <c r="I137" s="83">
        <f t="shared" si="24"/>
        <v>64.0625</v>
      </c>
      <c r="J137" s="84">
        <f t="shared" si="24"/>
        <v>0.65146579804560267</v>
      </c>
      <c r="K137" s="83">
        <f t="shared" si="24"/>
        <v>111468.75</v>
      </c>
      <c r="L137" s="84">
        <f t="shared" si="24"/>
        <v>4.5342610327170387</v>
      </c>
      <c r="M137" s="82" t="s">
        <v>24</v>
      </c>
    </row>
    <row r="138" spans="1:18" ht="21" x14ac:dyDescent="0.25">
      <c r="A138" s="275" t="s">
        <v>25</v>
      </c>
      <c r="B138" s="294">
        <v>128.125</v>
      </c>
      <c r="C138" s="295">
        <v>1.3029315960912053</v>
      </c>
      <c r="D138" s="294">
        <v>6406.25</v>
      </c>
      <c r="E138" s="295">
        <v>0.26058971452396773</v>
      </c>
      <c r="F138" s="275" t="s">
        <v>24</v>
      </c>
      <c r="H138" s="82" t="s">
        <v>59</v>
      </c>
      <c r="I138" s="83">
        <f t="shared" si="24"/>
        <v>160.15625</v>
      </c>
      <c r="J138" s="84">
        <f t="shared" si="24"/>
        <v>1.6286644951140066</v>
      </c>
      <c r="K138" s="83">
        <f t="shared" si="24"/>
        <v>28828.125</v>
      </c>
      <c r="L138" s="84">
        <f t="shared" si="24"/>
        <v>1.1726537153578547</v>
      </c>
      <c r="M138" s="82" t="s">
        <v>24</v>
      </c>
      <c r="O138" s="406" t="s">
        <v>119</v>
      </c>
      <c r="P138" s="406" t="s">
        <v>1</v>
      </c>
      <c r="Q138" s="406" t="s">
        <v>246</v>
      </c>
      <c r="R138" s="406" t="s">
        <v>247</v>
      </c>
    </row>
    <row r="139" spans="1:18" x14ac:dyDescent="0.25">
      <c r="A139" s="370" t="s">
        <v>25</v>
      </c>
      <c r="B139" s="373">
        <v>257.71428571428572</v>
      </c>
      <c r="C139" s="374">
        <v>0.70175438596490725</v>
      </c>
      <c r="D139" s="373">
        <v>12885.714285714286</v>
      </c>
      <c r="E139" s="374">
        <v>0.98743489101187731</v>
      </c>
      <c r="F139" s="370" t="s">
        <v>24</v>
      </c>
      <c r="H139" s="82" t="s">
        <v>85</v>
      </c>
      <c r="I139" s="83">
        <f t="shared" si="24"/>
        <v>64.0625</v>
      </c>
      <c r="J139" s="84">
        <f t="shared" si="24"/>
        <v>0.65146579804560267</v>
      </c>
      <c r="K139" s="83">
        <f t="shared" si="24"/>
        <v>38437.5</v>
      </c>
      <c r="L139" s="84">
        <f t="shared" si="24"/>
        <v>1.5635382871438064</v>
      </c>
      <c r="M139" s="82" t="s">
        <v>24</v>
      </c>
      <c r="O139" s="306" t="s">
        <v>43</v>
      </c>
      <c r="P139" s="82">
        <v>3</v>
      </c>
      <c r="Q139" s="83">
        <f>AVERAGE(I112:I114)</f>
        <v>12403.463675213674</v>
      </c>
      <c r="R139" s="83">
        <f>AVERAGE(K112:K114)</f>
        <v>305772.63095238095</v>
      </c>
    </row>
    <row r="140" spans="1:18" x14ac:dyDescent="0.25">
      <c r="A140" s="370" t="s">
        <v>25</v>
      </c>
      <c r="B140" s="373">
        <v>103.25091575091575</v>
      </c>
      <c r="C140" s="374">
        <v>0.26109660574412374</v>
      </c>
      <c r="D140" s="373">
        <v>5162.5457875457878</v>
      </c>
      <c r="E140" s="374">
        <v>0.58932242065362983</v>
      </c>
      <c r="F140" s="370" t="s">
        <v>24</v>
      </c>
      <c r="H140" s="82" t="s">
        <v>193</v>
      </c>
      <c r="I140" s="83">
        <f t="shared" si="24"/>
        <v>32.03125</v>
      </c>
      <c r="J140" s="84">
        <f t="shared" si="24"/>
        <v>0.32573289902280134</v>
      </c>
      <c r="K140" s="83">
        <f t="shared" si="24"/>
        <v>43562.5</v>
      </c>
      <c r="L140" s="84">
        <f t="shared" si="24"/>
        <v>1.7720100587629806</v>
      </c>
      <c r="M140" s="82" t="s">
        <v>24</v>
      </c>
      <c r="O140" s="82" t="s">
        <v>34</v>
      </c>
      <c r="P140" s="82">
        <v>5</v>
      </c>
      <c r="Q140" s="83">
        <f>AVERAGE(I115:I119)</f>
        <v>104.87266475649207</v>
      </c>
      <c r="R140" s="83">
        <f>AVERAGE(K115:K119)</f>
        <v>25102.705683503689</v>
      </c>
    </row>
    <row r="141" spans="1:18" x14ac:dyDescent="0.25">
      <c r="A141" s="275" t="s">
        <v>273</v>
      </c>
      <c r="B141" s="294">
        <v>32.03125</v>
      </c>
      <c r="C141" s="295">
        <v>0.32573289902280134</v>
      </c>
      <c r="D141" s="294">
        <v>18514.0625</v>
      </c>
      <c r="E141" s="295">
        <v>0.7531042749742668</v>
      </c>
      <c r="F141" s="275" t="s">
        <v>24</v>
      </c>
      <c r="H141" s="82" t="s">
        <v>31</v>
      </c>
      <c r="I141" s="83">
        <f>AVERAGE(B166:B167)</f>
        <v>329.2100694444444</v>
      </c>
      <c r="J141" s="84">
        <f>AVERAGE(C166:C167)</f>
        <v>17.554170797337459</v>
      </c>
      <c r="K141" s="83">
        <f>AVERAGE(D166:D167)</f>
        <v>646069.60069444438</v>
      </c>
      <c r="L141" s="84">
        <f>AVERAGE(E166:E167)</f>
        <v>13.855798071614654</v>
      </c>
      <c r="M141" s="82" t="s">
        <v>24</v>
      </c>
      <c r="O141" s="82" t="s">
        <v>24</v>
      </c>
      <c r="P141" s="82">
        <v>36</v>
      </c>
      <c r="Q141" s="83">
        <f>AVERAGE(I120:I157)</f>
        <v>300.12372514342229</v>
      </c>
      <c r="R141" s="83">
        <f>AVERAGE(K120:K157)</f>
        <v>126595.83710789536</v>
      </c>
    </row>
    <row r="142" spans="1:18" x14ac:dyDescent="0.25">
      <c r="A142" s="370" t="s">
        <v>49</v>
      </c>
      <c r="B142" s="373">
        <v>515.42857142857144</v>
      </c>
      <c r="C142" s="374">
        <v>1.4035087719298145</v>
      </c>
      <c r="D142" s="373">
        <v>85561.142857142855</v>
      </c>
      <c r="E142" s="374">
        <v>6.5565676763188652</v>
      </c>
      <c r="F142" s="370" t="s">
        <v>24</v>
      </c>
      <c r="H142" s="306" t="s">
        <v>29</v>
      </c>
      <c r="I142" s="83">
        <f>AVERAGE(B168:B169)</f>
        <v>206.07161935286933</v>
      </c>
      <c r="J142" s="84">
        <f>AVERAGE(C168:C169)</f>
        <v>10.8956748779657</v>
      </c>
      <c r="K142" s="83">
        <f>AVERAGE(D168:D169)</f>
        <v>497604.88209706964</v>
      </c>
      <c r="L142" s="84">
        <f>AVERAGE(E168:E169)</f>
        <v>14.621931497737483</v>
      </c>
      <c r="M142" s="82" t="s">
        <v>24</v>
      </c>
      <c r="O142" s="82" t="s">
        <v>106</v>
      </c>
      <c r="P142" s="82">
        <v>1</v>
      </c>
      <c r="Q142" s="83">
        <f>AVERAGE(I158)</f>
        <v>64.0625</v>
      </c>
      <c r="R142" s="83">
        <f>K158</f>
        <v>127484.375</v>
      </c>
    </row>
    <row r="143" spans="1:18" x14ac:dyDescent="0.25">
      <c r="A143" s="275" t="s">
        <v>40</v>
      </c>
      <c r="B143" s="294">
        <v>430.64236111111109</v>
      </c>
      <c r="C143" s="295">
        <v>23.913043478260832</v>
      </c>
      <c r="D143" s="294">
        <v>303172.22222222219</v>
      </c>
      <c r="E143" s="295">
        <v>6.3265423942607795</v>
      </c>
      <c r="F143" s="275" t="s">
        <v>24</v>
      </c>
      <c r="H143" s="82" t="s">
        <v>35</v>
      </c>
      <c r="I143" s="83">
        <f>AVERAGE(B171:B172)</f>
        <v>48.229910714285715</v>
      </c>
      <c r="J143" s="84">
        <f>AVERAGE(C171:C172)</f>
        <v>0.25058574775701409</v>
      </c>
      <c r="K143" s="83">
        <f>AVERAGE(D171:D172)</f>
        <v>8922.5334821428569</v>
      </c>
      <c r="L143" s="84">
        <f>AVERAGE(E171:E172)</f>
        <v>0.57721138006032824</v>
      </c>
      <c r="M143" s="82" t="s">
        <v>24</v>
      </c>
      <c r="O143" s="82" t="s">
        <v>27</v>
      </c>
      <c r="P143" s="82">
        <v>5</v>
      </c>
      <c r="Q143" s="83">
        <f>AVERAGE(I159:I163)</f>
        <v>26.239621424060857</v>
      </c>
      <c r="R143" s="83">
        <f>AVERAGE(K159:K163)</f>
        <v>5320.0370338901266</v>
      </c>
    </row>
    <row r="144" spans="1:18" x14ac:dyDescent="0.25">
      <c r="A144" s="370" t="s">
        <v>40</v>
      </c>
      <c r="B144" s="373">
        <v>41.300366300366306</v>
      </c>
      <c r="C144" s="374">
        <v>0.1044386422976495</v>
      </c>
      <c r="D144" s="373">
        <v>13629.120879120881</v>
      </c>
      <c r="E144" s="374">
        <v>1.5558111905255827</v>
      </c>
      <c r="F144" s="370" t="s">
        <v>24</v>
      </c>
      <c r="H144" s="82" t="s">
        <v>48</v>
      </c>
      <c r="I144" s="83">
        <f t="shared" ref="I144:I158" si="25">B173</f>
        <v>11.623711340206187</v>
      </c>
      <c r="J144" s="84">
        <f t="shared" ref="J144:J158" si="26">C173</f>
        <v>0.6849315068493057</v>
      </c>
      <c r="K144" s="83">
        <f t="shared" ref="K144:K158" si="27">D173</f>
        <v>1104.2525773195878</v>
      </c>
      <c r="L144" s="84">
        <f t="shared" ref="L144:L158" si="28">E173</f>
        <v>0.26196779174939389</v>
      </c>
      <c r="M144" s="82" t="s">
        <v>24</v>
      </c>
      <c r="P144">
        <f>SUM(P139:P143)</f>
        <v>50</v>
      </c>
      <c r="Q144" s="474">
        <f>P141/P144</f>
        <v>0.72</v>
      </c>
    </row>
    <row r="145" spans="1:13" x14ac:dyDescent="0.25">
      <c r="A145" s="275" t="s">
        <v>39</v>
      </c>
      <c r="B145" s="294">
        <v>32.03125</v>
      </c>
      <c r="C145" s="295">
        <v>0.32573289902280134</v>
      </c>
      <c r="D145" s="294">
        <v>14734.375</v>
      </c>
      <c r="E145" s="295">
        <v>0.59935634340512578</v>
      </c>
      <c r="F145" s="275" t="s">
        <v>24</v>
      </c>
      <c r="H145" s="82" t="s">
        <v>96</v>
      </c>
      <c r="I145" s="83">
        <f t="shared" si="25"/>
        <v>32.03125</v>
      </c>
      <c r="J145" s="84">
        <f t="shared" si="26"/>
        <v>0.32573289902280134</v>
      </c>
      <c r="K145" s="83">
        <f t="shared" si="27"/>
        <v>1409.375</v>
      </c>
      <c r="L145" s="84">
        <f t="shared" si="28"/>
        <v>5.7329737195272901E-2</v>
      </c>
      <c r="M145" s="82" t="s">
        <v>24</v>
      </c>
    </row>
    <row r="146" spans="1:13" x14ac:dyDescent="0.25">
      <c r="A146" s="370" t="s">
        <v>39</v>
      </c>
      <c r="B146" s="373">
        <v>32.214285714285715</v>
      </c>
      <c r="C146" s="374">
        <v>8.7719298245613406E-2</v>
      </c>
      <c r="D146" s="373">
        <v>14818.571428571429</v>
      </c>
      <c r="E146" s="374">
        <v>1.1355501246636588</v>
      </c>
      <c r="F146" s="370" t="s">
        <v>24</v>
      </c>
      <c r="H146" s="82" t="s">
        <v>271</v>
      </c>
      <c r="I146" s="83">
        <f t="shared" si="25"/>
        <v>11.623711340206187</v>
      </c>
      <c r="J146" s="84">
        <f t="shared" si="26"/>
        <v>0.6849315068493057</v>
      </c>
      <c r="K146" s="83">
        <f t="shared" si="27"/>
        <v>523.06701030927843</v>
      </c>
      <c r="L146" s="84">
        <f t="shared" si="28"/>
        <v>0.12409000661813396</v>
      </c>
      <c r="M146" s="82" t="s">
        <v>24</v>
      </c>
    </row>
    <row r="147" spans="1:13" x14ac:dyDescent="0.25">
      <c r="A147" s="275" t="s">
        <v>201</v>
      </c>
      <c r="B147" s="294">
        <v>32.03125</v>
      </c>
      <c r="C147" s="295">
        <v>0.32573289902280134</v>
      </c>
      <c r="D147" s="294">
        <v>176171.875</v>
      </c>
      <c r="E147" s="295">
        <v>7.1662171494091123</v>
      </c>
      <c r="F147" s="275" t="s">
        <v>24</v>
      </c>
      <c r="H147" s="82" t="s">
        <v>76</v>
      </c>
      <c r="I147" s="83">
        <f t="shared" si="25"/>
        <v>32.03125</v>
      </c>
      <c r="J147" s="84">
        <f t="shared" si="26"/>
        <v>0.32573289902280134</v>
      </c>
      <c r="K147" s="83">
        <f t="shared" si="27"/>
        <v>35875</v>
      </c>
      <c r="L147" s="84">
        <f t="shared" si="28"/>
        <v>1.4593024013342193</v>
      </c>
      <c r="M147" s="82" t="s">
        <v>24</v>
      </c>
    </row>
    <row r="148" spans="1:13" x14ac:dyDescent="0.25">
      <c r="A148" s="275" t="s">
        <v>274</v>
      </c>
      <c r="B148" s="294">
        <v>32.03125</v>
      </c>
      <c r="C148" s="295">
        <v>0.32573289902280134</v>
      </c>
      <c r="D148" s="294">
        <v>1697.65625</v>
      </c>
      <c r="E148" s="295">
        <v>6.9056274348851449E-2</v>
      </c>
      <c r="F148" s="275" t="s">
        <v>24</v>
      </c>
      <c r="H148" s="306" t="s">
        <v>68</v>
      </c>
      <c r="I148" s="83">
        <f t="shared" si="25"/>
        <v>32.214285714285715</v>
      </c>
      <c r="J148" s="84">
        <f t="shared" si="26"/>
        <v>8.7719298245613406E-2</v>
      </c>
      <c r="K148" s="83">
        <f t="shared" si="27"/>
        <v>3092.5714285714284</v>
      </c>
      <c r="L148" s="84">
        <f t="shared" si="28"/>
        <v>0.23698437384285054</v>
      </c>
      <c r="M148" s="82" t="s">
        <v>24</v>
      </c>
    </row>
    <row r="149" spans="1:13" x14ac:dyDescent="0.25">
      <c r="A149" s="275" t="s">
        <v>30</v>
      </c>
      <c r="B149" s="294">
        <v>23.247422680412374</v>
      </c>
      <c r="C149" s="295">
        <v>1.3698630136986114</v>
      </c>
      <c r="D149" s="294">
        <v>8601.5463917525776</v>
      </c>
      <c r="E149" s="295">
        <v>2.0405912199426468</v>
      </c>
      <c r="F149" s="275" t="s">
        <v>24</v>
      </c>
      <c r="H149" s="82" t="s">
        <v>175</v>
      </c>
      <c r="I149" s="83">
        <f t="shared" si="25"/>
        <v>128.125</v>
      </c>
      <c r="J149" s="84">
        <f t="shared" si="26"/>
        <v>1.3029315960912053</v>
      </c>
      <c r="K149" s="83">
        <f t="shared" si="27"/>
        <v>46125</v>
      </c>
      <c r="L149" s="84">
        <f t="shared" si="28"/>
        <v>1.8762459445725677</v>
      </c>
      <c r="M149" s="82" t="s">
        <v>24</v>
      </c>
    </row>
    <row r="150" spans="1:13" x14ac:dyDescent="0.25">
      <c r="A150" s="370" t="s">
        <v>30</v>
      </c>
      <c r="B150" s="373">
        <v>32.214285714285715</v>
      </c>
      <c r="C150" s="374">
        <v>8.7719298245613406E-2</v>
      </c>
      <c r="D150" s="373">
        <v>11919.285714285714</v>
      </c>
      <c r="E150" s="374">
        <v>0.91337727418598635</v>
      </c>
      <c r="F150" s="370" t="s">
        <v>24</v>
      </c>
      <c r="H150" s="82" t="s">
        <v>79</v>
      </c>
      <c r="I150" s="83">
        <f t="shared" si="25"/>
        <v>32.03125</v>
      </c>
      <c r="J150" s="84">
        <f t="shared" si="26"/>
        <v>0.32573289902280134</v>
      </c>
      <c r="K150" s="83">
        <f t="shared" si="27"/>
        <v>8616.40625</v>
      </c>
      <c r="L150" s="84">
        <f t="shared" si="28"/>
        <v>0.35049316603473657</v>
      </c>
      <c r="M150" s="82" t="s">
        <v>24</v>
      </c>
    </row>
    <row r="151" spans="1:13" x14ac:dyDescent="0.25">
      <c r="A151" s="370" t="s">
        <v>30</v>
      </c>
      <c r="B151" s="373">
        <v>61.950549450549453</v>
      </c>
      <c r="C151" s="374">
        <v>0.15665796344647423</v>
      </c>
      <c r="D151" s="373">
        <v>22921.703296703297</v>
      </c>
      <c r="E151" s="374">
        <v>2.6165915477021162</v>
      </c>
      <c r="F151" s="370" t="s">
        <v>24</v>
      </c>
      <c r="H151" s="82" t="s">
        <v>37</v>
      </c>
      <c r="I151" s="83">
        <f t="shared" si="25"/>
        <v>32.03125</v>
      </c>
      <c r="J151" s="84">
        <f t="shared" si="26"/>
        <v>0.32573289902280134</v>
      </c>
      <c r="K151" s="83">
        <f t="shared" si="27"/>
        <v>3843.75</v>
      </c>
      <c r="L151" s="84">
        <f t="shared" si="28"/>
        <v>0.15635382871438064</v>
      </c>
      <c r="M151" s="82" t="s">
        <v>24</v>
      </c>
    </row>
    <row r="152" spans="1:13" x14ac:dyDescent="0.25">
      <c r="A152" s="275" t="s">
        <v>73</v>
      </c>
      <c r="B152" s="294">
        <v>11.623711340206187</v>
      </c>
      <c r="C152" s="295">
        <v>0.6849315068493057</v>
      </c>
      <c r="D152" s="294">
        <v>3370.8762886597942</v>
      </c>
      <c r="E152" s="295">
        <v>0.79969115376130762</v>
      </c>
      <c r="F152" s="275" t="s">
        <v>24</v>
      </c>
      <c r="H152" s="82" t="s">
        <v>58</v>
      </c>
      <c r="I152" s="83">
        <f t="shared" si="25"/>
        <v>11.623711340206187</v>
      </c>
      <c r="J152" s="84">
        <f t="shared" si="26"/>
        <v>0.6849315068493057</v>
      </c>
      <c r="K152" s="83">
        <f t="shared" si="27"/>
        <v>4649.4845360824747</v>
      </c>
      <c r="L152" s="84">
        <f t="shared" si="28"/>
        <v>1.1030222810500796</v>
      </c>
      <c r="M152" s="82" t="s">
        <v>24</v>
      </c>
    </row>
    <row r="153" spans="1:13" x14ac:dyDescent="0.25">
      <c r="A153" s="370" t="s">
        <v>73</v>
      </c>
      <c r="B153" s="373">
        <v>32.214285714285715</v>
      </c>
      <c r="C153" s="374">
        <v>8.7719298245613406E-2</v>
      </c>
      <c r="D153" s="373">
        <v>9342.1428571428569</v>
      </c>
      <c r="E153" s="374">
        <v>0.71589029598361098</v>
      </c>
      <c r="F153" s="370" t="s">
        <v>24</v>
      </c>
      <c r="H153" s="82" t="s">
        <v>41</v>
      </c>
      <c r="I153" s="83">
        <f t="shared" si="25"/>
        <v>20.650183150183153</v>
      </c>
      <c r="J153" s="84">
        <f t="shared" si="26"/>
        <v>5.221932114882475E-2</v>
      </c>
      <c r="K153" s="83">
        <f t="shared" si="27"/>
        <v>8260.0732600732608</v>
      </c>
      <c r="L153" s="84">
        <f t="shared" si="28"/>
        <v>0.94291587304580782</v>
      </c>
      <c r="M153" s="82" t="s">
        <v>24</v>
      </c>
    </row>
    <row r="154" spans="1:13" x14ac:dyDescent="0.25">
      <c r="A154" s="370" t="s">
        <v>73</v>
      </c>
      <c r="B154" s="373">
        <v>20.650183150183153</v>
      </c>
      <c r="C154" s="374">
        <v>5.221932114882475E-2</v>
      </c>
      <c r="D154" s="373">
        <v>5988.5531135531146</v>
      </c>
      <c r="E154" s="374">
        <v>0.6836140079582107</v>
      </c>
      <c r="F154" s="370" t="s">
        <v>24</v>
      </c>
      <c r="H154" s="82" t="s">
        <v>277</v>
      </c>
      <c r="I154" s="83">
        <f t="shared" si="25"/>
        <v>116.23711340206187</v>
      </c>
      <c r="J154" s="84">
        <f t="shared" si="26"/>
        <v>6.8493150684930573</v>
      </c>
      <c r="K154" s="83">
        <f t="shared" si="27"/>
        <v>13948.453608247424</v>
      </c>
      <c r="L154" s="84">
        <f t="shared" si="28"/>
        <v>3.3090668431502386</v>
      </c>
      <c r="M154" s="82" t="s">
        <v>24</v>
      </c>
    </row>
    <row r="155" spans="1:13" x14ac:dyDescent="0.25">
      <c r="A155" s="370" t="s">
        <v>192</v>
      </c>
      <c r="B155" s="373">
        <v>32.214285714285715</v>
      </c>
      <c r="C155" s="374">
        <v>8.7719298245613406E-2</v>
      </c>
      <c r="D155" s="373">
        <v>63140</v>
      </c>
      <c r="E155" s="374">
        <v>4.8384309659581985</v>
      </c>
      <c r="F155" s="370" t="s">
        <v>24</v>
      </c>
      <c r="H155" s="82" t="s">
        <v>136</v>
      </c>
      <c r="I155" s="83">
        <f t="shared" si="25"/>
        <v>128.125</v>
      </c>
      <c r="J155" s="84">
        <f t="shared" si="26"/>
        <v>1.3029315960912053</v>
      </c>
      <c r="K155" s="83">
        <f t="shared" si="27"/>
        <v>32800</v>
      </c>
      <c r="L155" s="84">
        <f t="shared" si="28"/>
        <v>1.3342193383627148</v>
      </c>
      <c r="M155" s="82" t="s">
        <v>24</v>
      </c>
    </row>
    <row r="156" spans="1:13" x14ac:dyDescent="0.25">
      <c r="A156" s="275" t="s">
        <v>194</v>
      </c>
      <c r="B156" s="294">
        <v>64.0625</v>
      </c>
      <c r="C156" s="295">
        <v>0.65146579804560267</v>
      </c>
      <c r="D156" s="294">
        <v>16335.9375</v>
      </c>
      <c r="E156" s="295">
        <v>0.66450377203611777</v>
      </c>
      <c r="F156" s="275" t="s">
        <v>24</v>
      </c>
      <c r="H156" s="82" t="s">
        <v>107</v>
      </c>
      <c r="I156" s="83">
        <f t="shared" si="25"/>
        <v>32.03125</v>
      </c>
      <c r="J156" s="84">
        <f t="shared" si="26"/>
        <v>0.32573289902280134</v>
      </c>
      <c r="K156" s="83">
        <f t="shared" si="27"/>
        <v>11531.25</v>
      </c>
      <c r="L156" s="84">
        <f t="shared" si="28"/>
        <v>0.46906148614314191</v>
      </c>
      <c r="M156" s="82" t="s">
        <v>24</v>
      </c>
    </row>
    <row r="157" spans="1:13" x14ac:dyDescent="0.25">
      <c r="A157" s="275" t="s">
        <v>275</v>
      </c>
      <c r="B157" s="294">
        <v>32.03125</v>
      </c>
      <c r="C157" s="295">
        <v>0.32573289902280134</v>
      </c>
      <c r="D157" s="294">
        <v>10762.5</v>
      </c>
      <c r="E157" s="295">
        <v>0.43779072040026579</v>
      </c>
      <c r="F157" s="275" t="s">
        <v>24</v>
      </c>
      <c r="H157" s="82" t="s">
        <v>77</v>
      </c>
      <c r="I157" s="83">
        <f t="shared" si="25"/>
        <v>128.125</v>
      </c>
      <c r="J157" s="84">
        <f t="shared" si="26"/>
        <v>1.3029315960912053</v>
      </c>
      <c r="K157" s="83">
        <f t="shared" si="27"/>
        <v>17937.5</v>
      </c>
      <c r="L157" s="84">
        <f t="shared" si="28"/>
        <v>0.72965120066710965</v>
      </c>
      <c r="M157" s="82" t="s">
        <v>24</v>
      </c>
    </row>
    <row r="158" spans="1:13" x14ac:dyDescent="0.25">
      <c r="A158" s="370" t="s">
        <v>275</v>
      </c>
      <c r="B158" s="373">
        <v>41.300366300366306</v>
      </c>
      <c r="C158" s="374">
        <v>0.1044386422976495</v>
      </c>
      <c r="D158" s="373">
        <v>9251.2820512820526</v>
      </c>
      <c r="E158" s="374">
        <v>1.0560657778113047</v>
      </c>
      <c r="F158" s="370" t="s">
        <v>24</v>
      </c>
      <c r="H158" s="82" t="s">
        <v>166</v>
      </c>
      <c r="I158" s="83">
        <f t="shared" si="25"/>
        <v>64.0625</v>
      </c>
      <c r="J158" s="84">
        <f t="shared" si="26"/>
        <v>0.65146579804560267</v>
      </c>
      <c r="K158" s="83">
        <f t="shared" si="27"/>
        <v>127484.375</v>
      </c>
      <c r="L158" s="84">
        <f t="shared" si="28"/>
        <v>5.1857353190269579</v>
      </c>
      <c r="M158" s="82" t="s">
        <v>106</v>
      </c>
    </row>
    <row r="159" spans="1:13" x14ac:dyDescent="0.25">
      <c r="A159" s="160" t="s">
        <v>84</v>
      </c>
      <c r="B159" s="294">
        <v>208.79629629629628</v>
      </c>
      <c r="C159" s="295">
        <v>11.594202898550705</v>
      </c>
      <c r="D159" s="294">
        <v>2280055.5555555555</v>
      </c>
      <c r="E159" s="295">
        <v>47.579781642787687</v>
      </c>
      <c r="F159" s="275" t="s">
        <v>24</v>
      </c>
      <c r="H159" s="82" t="s">
        <v>26</v>
      </c>
      <c r="I159" s="83">
        <f>AVERAGE(B189:B191)</f>
        <v>42.992120136450033</v>
      </c>
      <c r="J159" s="84">
        <f>AVERAGE(C189:C191)</f>
        <v>0.54991341749582923</v>
      </c>
      <c r="K159" s="83">
        <f>AVERAGE(D189:D191)</f>
        <v>1074.8030034112508</v>
      </c>
      <c r="L159" s="84">
        <f>AVERAGE(E189:E191)</f>
        <v>0.12639054354615686</v>
      </c>
      <c r="M159" s="82" t="s">
        <v>27</v>
      </c>
    </row>
    <row r="160" spans="1:13" x14ac:dyDescent="0.25">
      <c r="A160" s="370" t="s">
        <v>84</v>
      </c>
      <c r="B160" s="373">
        <v>20.650183150183153</v>
      </c>
      <c r="C160" s="374">
        <v>5.221932114882475E-2</v>
      </c>
      <c r="D160" s="373">
        <v>34692.307692307695</v>
      </c>
      <c r="E160" s="374">
        <v>3.9602466667923926</v>
      </c>
      <c r="F160" s="370" t="s">
        <v>24</v>
      </c>
      <c r="H160" s="306" t="s">
        <v>47</v>
      </c>
      <c r="I160" s="83">
        <f t="shared" ref="I160:L161" si="29">B192</f>
        <v>32.214285714285715</v>
      </c>
      <c r="J160" s="84">
        <f t="shared" si="29"/>
        <v>8.7719298245613406E-2</v>
      </c>
      <c r="K160" s="83">
        <f t="shared" si="29"/>
        <v>10469.642857142857</v>
      </c>
      <c r="L160" s="84">
        <f t="shared" si="29"/>
        <v>0.80229084894715019</v>
      </c>
      <c r="M160" s="82" t="s">
        <v>27</v>
      </c>
    </row>
    <row r="161" spans="1:13" x14ac:dyDescent="0.25">
      <c r="A161" s="370" t="s">
        <v>204</v>
      </c>
      <c r="B161" s="373">
        <v>20.650183150183153</v>
      </c>
      <c r="C161" s="374">
        <v>5.221932114882475E-2</v>
      </c>
      <c r="D161" s="373">
        <v>3799.6336996337004</v>
      </c>
      <c r="E161" s="374">
        <v>0.4337413016010716</v>
      </c>
      <c r="F161" s="370" t="s">
        <v>24</v>
      </c>
      <c r="H161" s="82" t="s">
        <v>139</v>
      </c>
      <c r="I161" s="83">
        <f t="shared" si="29"/>
        <v>11.623711340206187</v>
      </c>
      <c r="J161" s="84">
        <f t="shared" si="29"/>
        <v>0.6849315068493057</v>
      </c>
      <c r="K161" s="83">
        <f t="shared" si="29"/>
        <v>4649.4845360824747</v>
      </c>
      <c r="L161" s="84">
        <f t="shared" si="29"/>
        <v>1.1030222810500796</v>
      </c>
      <c r="M161" s="82" t="s">
        <v>27</v>
      </c>
    </row>
    <row r="162" spans="1:13" x14ac:dyDescent="0.25">
      <c r="A162" s="275" t="s">
        <v>276</v>
      </c>
      <c r="B162" s="294">
        <v>64.0625</v>
      </c>
      <c r="C162" s="295">
        <v>0.65146579804560267</v>
      </c>
      <c r="D162" s="294">
        <v>111468.75</v>
      </c>
      <c r="E162" s="295">
        <v>4.5342610327170387</v>
      </c>
      <c r="F162" s="275" t="s">
        <v>24</v>
      </c>
      <c r="H162" s="82" t="s">
        <v>60</v>
      </c>
      <c r="I162" s="83">
        <f>AVERAGE(B194:B195)</f>
        <v>12.336739929362352</v>
      </c>
      <c r="J162" s="84">
        <f>AVERAGE(C194:C195)</f>
        <v>0.70478459400436244</v>
      </c>
      <c r="K162" s="83">
        <f>AVERAGE(D194:D195)</f>
        <v>5281.2547728140507</v>
      </c>
      <c r="L162" s="84">
        <f>AVERAGE(E194:E195)</f>
        <v>0.46230744843609783</v>
      </c>
      <c r="M162" s="82" t="s">
        <v>27</v>
      </c>
    </row>
    <row r="163" spans="1:13" x14ac:dyDescent="0.25">
      <c r="A163" s="275" t="s">
        <v>59</v>
      </c>
      <c r="B163" s="294">
        <v>160.15625</v>
      </c>
      <c r="C163" s="295">
        <v>1.6286644951140066</v>
      </c>
      <c r="D163" s="294">
        <v>28828.125</v>
      </c>
      <c r="E163" s="295">
        <v>1.1726537153578547</v>
      </c>
      <c r="F163" s="275" t="s">
        <v>24</v>
      </c>
      <c r="H163" s="82" t="s">
        <v>196</v>
      </c>
      <c r="I163" s="83">
        <f>B196</f>
        <v>32.03125</v>
      </c>
      <c r="J163" s="84">
        <f>C196</f>
        <v>0.32573289902280134</v>
      </c>
      <c r="K163" s="83">
        <f>D196</f>
        <v>5125</v>
      </c>
      <c r="L163" s="84">
        <f>E196</f>
        <v>0.20847177161917421</v>
      </c>
      <c r="M163" s="82" t="s">
        <v>27</v>
      </c>
    </row>
    <row r="164" spans="1:13" x14ac:dyDescent="0.25">
      <c r="A164" s="275" t="s">
        <v>85</v>
      </c>
      <c r="B164" s="294">
        <v>64.0625</v>
      </c>
      <c r="C164" s="295">
        <v>0.65146579804560267</v>
      </c>
      <c r="D164" s="294">
        <v>38437.5</v>
      </c>
      <c r="E164" s="295">
        <v>1.5635382871438064</v>
      </c>
      <c r="F164" s="275" t="s">
        <v>24</v>
      </c>
    </row>
    <row r="165" spans="1:13" x14ac:dyDescent="0.25">
      <c r="A165" s="275" t="s">
        <v>193</v>
      </c>
      <c r="B165" s="294">
        <v>32.03125</v>
      </c>
      <c r="C165" s="295">
        <v>0.32573289902280134</v>
      </c>
      <c r="D165" s="294">
        <v>43562.5</v>
      </c>
      <c r="E165" s="295">
        <v>1.7720100587629806</v>
      </c>
      <c r="F165" s="275" t="s">
        <v>24</v>
      </c>
    </row>
    <row r="166" spans="1:13" x14ac:dyDescent="0.25">
      <c r="A166" s="275" t="s">
        <v>31</v>
      </c>
      <c r="B166" s="294">
        <v>626.3888888888888</v>
      </c>
      <c r="C166" s="295">
        <v>34.782608695652115</v>
      </c>
      <c r="D166" s="294">
        <v>1254406.3888888888</v>
      </c>
      <c r="E166" s="295">
        <v>26.176722724683138</v>
      </c>
      <c r="F166" s="275" t="s">
        <v>24</v>
      </c>
    </row>
    <row r="167" spans="1:13" x14ac:dyDescent="0.25">
      <c r="A167" s="275" t="s">
        <v>31</v>
      </c>
      <c r="B167" s="294">
        <v>32.03125</v>
      </c>
      <c r="C167" s="295">
        <v>0.32573289902280134</v>
      </c>
      <c r="D167" s="294">
        <v>37732.8125</v>
      </c>
      <c r="E167" s="295">
        <v>1.5348734185461699</v>
      </c>
      <c r="F167" s="275" t="s">
        <v>24</v>
      </c>
    </row>
    <row r="168" spans="1:13" x14ac:dyDescent="0.25">
      <c r="A168" s="275" t="s">
        <v>29</v>
      </c>
      <c r="B168" s="294">
        <v>391.49305555555554</v>
      </c>
      <c r="C168" s="295">
        <v>21.739130434782574</v>
      </c>
      <c r="D168" s="294">
        <v>904348.95833333337</v>
      </c>
      <c r="E168" s="295">
        <v>18.87178839197108</v>
      </c>
      <c r="F168" s="275" t="s">
        <v>24</v>
      </c>
    </row>
    <row r="169" spans="1:13" x14ac:dyDescent="0.25">
      <c r="A169" s="370" t="s">
        <v>29</v>
      </c>
      <c r="B169" s="373">
        <v>20.650183150183153</v>
      </c>
      <c r="C169" s="374">
        <v>5.221932114882475E-2</v>
      </c>
      <c r="D169" s="373">
        <v>90860.805860805878</v>
      </c>
      <c r="E169" s="374">
        <v>10.372074603503886</v>
      </c>
      <c r="F169" s="370" t="s">
        <v>24</v>
      </c>
    </row>
    <row r="170" spans="1:13" x14ac:dyDescent="0.25">
      <c r="A170" s="275" t="s">
        <v>35</v>
      </c>
      <c r="B170" s="294">
        <v>13.049768518518517</v>
      </c>
      <c r="C170" s="295">
        <v>0.72463768115941907</v>
      </c>
      <c r="D170" s="294">
        <v>2414.2071759259256</v>
      </c>
      <c r="E170" s="295">
        <v>5.0379233081019478E-2</v>
      </c>
      <c r="F170" s="275" t="s">
        <v>24</v>
      </c>
    </row>
    <row r="171" spans="1:13" x14ac:dyDescent="0.25">
      <c r="A171" s="275" t="s">
        <v>35</v>
      </c>
      <c r="B171" s="294">
        <v>32.03125</v>
      </c>
      <c r="C171" s="295">
        <v>0.32573289902280134</v>
      </c>
      <c r="D171" s="294">
        <v>5925.78125</v>
      </c>
      <c r="E171" s="295">
        <v>0.24104548593467018</v>
      </c>
      <c r="F171" s="275" t="s">
        <v>24</v>
      </c>
    </row>
    <row r="172" spans="1:13" x14ac:dyDescent="0.25">
      <c r="A172" s="370" t="s">
        <v>35</v>
      </c>
      <c r="B172" s="373">
        <v>64.428571428571431</v>
      </c>
      <c r="C172" s="374">
        <v>0.17543859649122681</v>
      </c>
      <c r="D172" s="373">
        <v>11919.285714285714</v>
      </c>
      <c r="E172" s="374">
        <v>0.91337727418598635</v>
      </c>
      <c r="F172" s="370" t="s">
        <v>24</v>
      </c>
    </row>
    <row r="173" spans="1:13" x14ac:dyDescent="0.25">
      <c r="A173" s="275" t="s">
        <v>48</v>
      </c>
      <c r="B173" s="294">
        <v>11.623711340206187</v>
      </c>
      <c r="C173" s="295">
        <v>0.6849315068493057</v>
      </c>
      <c r="D173" s="294">
        <v>1104.2525773195878</v>
      </c>
      <c r="E173" s="295">
        <v>0.26196779174939389</v>
      </c>
      <c r="F173" s="275" t="s">
        <v>24</v>
      </c>
    </row>
    <row r="174" spans="1:13" x14ac:dyDescent="0.25">
      <c r="A174" s="275" t="s">
        <v>96</v>
      </c>
      <c r="B174" s="294">
        <v>32.03125</v>
      </c>
      <c r="C174" s="295">
        <v>0.32573289902280134</v>
      </c>
      <c r="D174" s="294">
        <v>1409.375</v>
      </c>
      <c r="E174" s="295">
        <v>5.7329737195272901E-2</v>
      </c>
      <c r="F174" s="275" t="s">
        <v>24</v>
      </c>
    </row>
    <row r="175" spans="1:13" x14ac:dyDescent="0.25">
      <c r="A175" s="275" t="s">
        <v>271</v>
      </c>
      <c r="B175" s="294">
        <v>11.623711340206187</v>
      </c>
      <c r="C175" s="295">
        <v>0.6849315068493057</v>
      </c>
      <c r="D175" s="294">
        <v>523.06701030927843</v>
      </c>
      <c r="E175" s="295">
        <v>0.12409000661813396</v>
      </c>
      <c r="F175" s="275" t="s">
        <v>24</v>
      </c>
    </row>
    <row r="176" spans="1:13" x14ac:dyDescent="0.25">
      <c r="A176" s="275" t="s">
        <v>76</v>
      </c>
      <c r="B176" s="294">
        <v>32.03125</v>
      </c>
      <c r="C176" s="295">
        <v>0.32573289902280134</v>
      </c>
      <c r="D176" s="294">
        <v>35875</v>
      </c>
      <c r="E176" s="295">
        <v>1.4593024013342193</v>
      </c>
      <c r="F176" s="275" t="s">
        <v>24</v>
      </c>
    </row>
    <row r="177" spans="1:6" x14ac:dyDescent="0.25">
      <c r="A177" s="370" t="s">
        <v>68</v>
      </c>
      <c r="B177" s="373">
        <v>32.214285714285715</v>
      </c>
      <c r="C177" s="374">
        <v>8.7719298245613406E-2</v>
      </c>
      <c r="D177" s="373">
        <v>3092.5714285714284</v>
      </c>
      <c r="E177" s="374">
        <v>0.23698437384285054</v>
      </c>
      <c r="F177" s="370" t="s">
        <v>24</v>
      </c>
    </row>
    <row r="178" spans="1:6" x14ac:dyDescent="0.25">
      <c r="A178" s="275" t="s">
        <v>175</v>
      </c>
      <c r="B178" s="294">
        <v>128.125</v>
      </c>
      <c r="C178" s="295">
        <v>1.3029315960912053</v>
      </c>
      <c r="D178" s="294">
        <v>46125</v>
      </c>
      <c r="E178" s="295">
        <v>1.8762459445725677</v>
      </c>
      <c r="F178" s="275" t="s">
        <v>24</v>
      </c>
    </row>
    <row r="179" spans="1:6" x14ac:dyDescent="0.25">
      <c r="A179" s="275" t="s">
        <v>79</v>
      </c>
      <c r="B179" s="294">
        <v>32.03125</v>
      </c>
      <c r="C179" s="295">
        <v>0.32573289902280134</v>
      </c>
      <c r="D179" s="294">
        <v>8616.40625</v>
      </c>
      <c r="E179" s="295">
        <v>0.35049316603473657</v>
      </c>
      <c r="F179" s="275" t="s">
        <v>24</v>
      </c>
    </row>
    <row r="180" spans="1:6" x14ac:dyDescent="0.25">
      <c r="A180" s="275" t="s">
        <v>37</v>
      </c>
      <c r="B180" s="294">
        <v>32.03125</v>
      </c>
      <c r="C180" s="295">
        <v>0.32573289902280134</v>
      </c>
      <c r="D180" s="294">
        <v>3843.75</v>
      </c>
      <c r="E180" s="295">
        <v>0.15635382871438064</v>
      </c>
      <c r="F180" s="275" t="s">
        <v>24</v>
      </c>
    </row>
    <row r="181" spans="1:6" x14ac:dyDescent="0.25">
      <c r="A181" s="275" t="s">
        <v>58</v>
      </c>
      <c r="B181" s="294">
        <v>11.623711340206187</v>
      </c>
      <c r="C181" s="295">
        <v>0.6849315068493057</v>
      </c>
      <c r="D181" s="294">
        <v>4649.4845360824747</v>
      </c>
      <c r="E181" s="295">
        <v>1.1030222810500796</v>
      </c>
      <c r="F181" s="275" t="s">
        <v>24</v>
      </c>
    </row>
    <row r="182" spans="1:6" x14ac:dyDescent="0.25">
      <c r="A182" s="370" t="s">
        <v>58</v>
      </c>
      <c r="B182" s="373">
        <v>20.650183150183153</v>
      </c>
      <c r="C182" s="374">
        <v>5.221932114882475E-2</v>
      </c>
      <c r="D182" s="373">
        <v>8260.0732600732608</v>
      </c>
      <c r="E182" s="374">
        <v>0.94291587304580782</v>
      </c>
      <c r="F182" s="370" t="s">
        <v>24</v>
      </c>
    </row>
    <row r="183" spans="1:6" x14ac:dyDescent="0.25">
      <c r="A183" s="275" t="s">
        <v>41</v>
      </c>
      <c r="B183" s="294">
        <v>116.23711340206187</v>
      </c>
      <c r="C183" s="295">
        <v>6.8493150684930573</v>
      </c>
      <c r="D183" s="294">
        <v>13948.453608247424</v>
      </c>
      <c r="E183" s="295">
        <v>3.3090668431502386</v>
      </c>
      <c r="F183" s="275" t="s">
        <v>24</v>
      </c>
    </row>
    <row r="184" spans="1:6" x14ac:dyDescent="0.25">
      <c r="A184" s="275" t="s">
        <v>277</v>
      </c>
      <c r="B184" s="294">
        <v>128.125</v>
      </c>
      <c r="C184" s="295">
        <v>1.3029315960912053</v>
      </c>
      <c r="D184" s="294">
        <v>32800</v>
      </c>
      <c r="E184" s="295">
        <v>1.3342193383627148</v>
      </c>
      <c r="F184" s="275" t="s">
        <v>24</v>
      </c>
    </row>
    <row r="185" spans="1:6" x14ac:dyDescent="0.25">
      <c r="A185" s="275" t="s">
        <v>136</v>
      </c>
      <c r="B185" s="294">
        <v>32.03125</v>
      </c>
      <c r="C185" s="295">
        <v>0.32573289902280134</v>
      </c>
      <c r="D185" s="294">
        <v>11531.25</v>
      </c>
      <c r="E185" s="295">
        <v>0.46906148614314191</v>
      </c>
      <c r="F185" s="275" t="s">
        <v>24</v>
      </c>
    </row>
    <row r="186" spans="1:6" x14ac:dyDescent="0.25">
      <c r="A186" s="275" t="s">
        <v>107</v>
      </c>
      <c r="B186" s="294">
        <v>128.125</v>
      </c>
      <c r="C186" s="295">
        <v>1.3029315960912053</v>
      </c>
      <c r="D186" s="294">
        <v>17937.5</v>
      </c>
      <c r="E186" s="295">
        <v>0.72965120066710965</v>
      </c>
      <c r="F186" s="275" t="s">
        <v>24</v>
      </c>
    </row>
    <row r="187" spans="1:6" x14ac:dyDescent="0.25">
      <c r="A187" s="275" t="s">
        <v>77</v>
      </c>
      <c r="B187" s="294">
        <v>64.0625</v>
      </c>
      <c r="C187" s="295">
        <v>0.65146579804560267</v>
      </c>
      <c r="D187" s="294">
        <v>127484.375</v>
      </c>
      <c r="E187" s="295">
        <v>5.1857353190269579</v>
      </c>
      <c r="F187" s="275" t="s">
        <v>24</v>
      </c>
    </row>
    <row r="188" spans="1:6" x14ac:dyDescent="0.25">
      <c r="A188" s="275" t="s">
        <v>166</v>
      </c>
      <c r="B188" s="294">
        <v>96.093749999999986</v>
      </c>
      <c r="C188" s="295">
        <v>0.97719869706840379</v>
      </c>
      <c r="D188" s="294">
        <v>153749.99999999997</v>
      </c>
      <c r="E188" s="295">
        <v>6.2541531485752238</v>
      </c>
      <c r="F188" s="275" t="s">
        <v>106</v>
      </c>
    </row>
    <row r="189" spans="1:6" x14ac:dyDescent="0.25">
      <c r="A189" s="275" t="s">
        <v>26</v>
      </c>
      <c r="B189" s="294">
        <v>23.247422680412374</v>
      </c>
      <c r="C189" s="295">
        <v>1.3698630136986114</v>
      </c>
      <c r="D189" s="294">
        <v>581.18556701030934</v>
      </c>
      <c r="E189" s="295">
        <v>0.13787778513125995</v>
      </c>
      <c r="F189" s="275" t="s">
        <v>27</v>
      </c>
    </row>
    <row r="190" spans="1:6" x14ac:dyDescent="0.25">
      <c r="A190" s="370" t="s">
        <v>26</v>
      </c>
      <c r="B190" s="373">
        <v>64.428571428571431</v>
      </c>
      <c r="C190" s="374">
        <v>0.17543859649122681</v>
      </c>
      <c r="D190" s="373">
        <v>1610.7142857142858</v>
      </c>
      <c r="E190" s="374">
        <v>0.12342936137648466</v>
      </c>
      <c r="F190" s="370" t="s">
        <v>27</v>
      </c>
    </row>
    <row r="191" spans="1:6" x14ac:dyDescent="0.25">
      <c r="A191" s="370" t="s">
        <v>26</v>
      </c>
      <c r="B191" s="373">
        <v>41.300366300366306</v>
      </c>
      <c r="C191" s="374">
        <v>0.1044386422976495</v>
      </c>
      <c r="D191" s="373">
        <v>1032.5091575091576</v>
      </c>
      <c r="E191" s="374">
        <v>0.11786448413072598</v>
      </c>
      <c r="F191" s="370" t="s">
        <v>27</v>
      </c>
    </row>
    <row r="192" spans="1:6" x14ac:dyDescent="0.25">
      <c r="A192" s="370" t="s">
        <v>47</v>
      </c>
      <c r="B192" s="373">
        <v>32.214285714285715</v>
      </c>
      <c r="C192" s="374">
        <v>8.7719298245613406E-2</v>
      </c>
      <c r="D192" s="373">
        <v>10469.642857142857</v>
      </c>
      <c r="E192" s="374">
        <v>0.80229084894715019</v>
      </c>
      <c r="F192" s="370" t="s">
        <v>27</v>
      </c>
    </row>
    <row r="193" spans="1:6" x14ac:dyDescent="0.25">
      <c r="A193" s="275" t="s">
        <v>139</v>
      </c>
      <c r="B193" s="294">
        <v>11.623711340206187</v>
      </c>
      <c r="C193" s="295">
        <v>0.6849315068493057</v>
      </c>
      <c r="D193" s="294">
        <v>4649.4845360824747</v>
      </c>
      <c r="E193" s="295">
        <v>1.1030222810500796</v>
      </c>
      <c r="F193" s="275" t="s">
        <v>27</v>
      </c>
    </row>
    <row r="194" spans="1:6" x14ac:dyDescent="0.25">
      <c r="A194" s="275" t="s">
        <v>60</v>
      </c>
      <c r="B194" s="294">
        <v>11.623711340206187</v>
      </c>
      <c r="C194" s="295">
        <v>0.6849315068493057</v>
      </c>
      <c r="D194" s="294">
        <v>3254.6391752577324</v>
      </c>
      <c r="E194" s="295">
        <v>0.7721155967350557</v>
      </c>
      <c r="F194" s="275" t="s">
        <v>27</v>
      </c>
    </row>
    <row r="195" spans="1:6" x14ac:dyDescent="0.25">
      <c r="A195" s="275" t="s">
        <v>60</v>
      </c>
      <c r="B195" s="294">
        <v>13.049768518518517</v>
      </c>
      <c r="C195" s="295">
        <v>0.72463768115941907</v>
      </c>
      <c r="D195" s="294">
        <v>7307.8703703703695</v>
      </c>
      <c r="E195" s="295">
        <v>0.15249930013714003</v>
      </c>
      <c r="F195" s="275" t="s">
        <v>27</v>
      </c>
    </row>
    <row r="196" spans="1:6" x14ac:dyDescent="0.25">
      <c r="A196" s="275" t="s">
        <v>196</v>
      </c>
      <c r="B196" s="294">
        <v>32.03125</v>
      </c>
      <c r="C196" s="295">
        <v>0.32573289902280134</v>
      </c>
      <c r="D196" s="294">
        <v>5125</v>
      </c>
      <c r="E196" s="295">
        <v>0.20847177161917421</v>
      </c>
      <c r="F196" s="275" t="s">
        <v>27</v>
      </c>
    </row>
  </sheetData>
  <sortState xmlns:xlrd2="http://schemas.microsoft.com/office/spreadsheetml/2017/richdata2" ref="A113:F196">
    <sortCondition ref="F112:F196"/>
    <sortCondition ref="A112:A196"/>
  </sortState>
  <mergeCells count="4">
    <mergeCell ref="I110:M110"/>
    <mergeCell ref="O110:P110"/>
    <mergeCell ref="P111:P113"/>
    <mergeCell ref="P115:P121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F096-CF41-4972-A2E6-440A4BA3870F}">
  <dimension ref="A1:AZ130"/>
  <sheetViews>
    <sheetView topLeftCell="AE28" workbookViewId="0">
      <selection activeCell="AM37" sqref="AM37"/>
    </sheetView>
  </sheetViews>
  <sheetFormatPr defaultRowHeight="12.5" x14ac:dyDescent="0.25"/>
  <cols>
    <col min="1" max="1" width="26.7265625" bestFit="1" customWidth="1"/>
    <col min="3" max="3" width="9.54296875" customWidth="1"/>
    <col min="5" max="5" width="26.7265625" bestFit="1" customWidth="1"/>
    <col min="7" max="7" width="9.6328125" customWidth="1"/>
    <col min="9" max="9" width="27.36328125" bestFit="1" customWidth="1"/>
    <col min="10" max="10" width="6.7265625" bestFit="1" customWidth="1"/>
    <col min="11" max="11" width="9.08984375" bestFit="1" customWidth="1"/>
    <col min="13" max="13" width="23.26953125" bestFit="1" customWidth="1"/>
    <col min="17" max="17" width="22.6328125" bestFit="1" customWidth="1"/>
    <col min="18" max="18" width="7.6328125" customWidth="1"/>
    <col min="19" max="19" width="10.36328125" customWidth="1"/>
    <col min="21" max="21" width="27.36328125" bestFit="1" customWidth="1"/>
    <col min="22" max="22" width="7.6328125" customWidth="1"/>
    <col min="23" max="23" width="9.36328125" customWidth="1"/>
    <col min="25" max="25" width="25.26953125" bestFit="1" customWidth="1"/>
    <col min="26" max="26" width="8.81640625" bestFit="1" customWidth="1"/>
    <col min="27" max="27" width="10.36328125" bestFit="1" customWidth="1"/>
    <col min="29" max="29" width="27.1796875" bestFit="1" customWidth="1"/>
    <col min="39" max="39" width="16.81640625" customWidth="1"/>
    <col min="40" max="40" width="18" bestFit="1" customWidth="1"/>
    <col min="41" max="41" width="11.453125" bestFit="1" customWidth="1"/>
    <col min="44" max="44" width="7.1796875" bestFit="1" customWidth="1"/>
    <col min="45" max="52" width="4.81640625" bestFit="1" customWidth="1"/>
  </cols>
  <sheetData>
    <row r="1" spans="1:52" ht="23" x14ac:dyDescent="0.25">
      <c r="A1">
        <v>2013</v>
      </c>
      <c r="B1" s="405" t="s">
        <v>115</v>
      </c>
      <c r="C1" s="405" t="s">
        <v>211</v>
      </c>
      <c r="E1" s="82">
        <v>2014</v>
      </c>
      <c r="F1" s="405" t="s">
        <v>115</v>
      </c>
      <c r="G1" s="405" t="s">
        <v>211</v>
      </c>
      <c r="I1">
        <v>2015</v>
      </c>
      <c r="J1" s="405" t="s">
        <v>115</v>
      </c>
      <c r="K1" s="405" t="s">
        <v>211</v>
      </c>
      <c r="M1">
        <v>2016</v>
      </c>
      <c r="N1" s="405" t="s">
        <v>115</v>
      </c>
      <c r="O1" s="405" t="s">
        <v>211</v>
      </c>
      <c r="Q1">
        <v>2017</v>
      </c>
      <c r="R1" s="405" t="s">
        <v>115</v>
      </c>
      <c r="S1" s="405" t="s">
        <v>211</v>
      </c>
      <c r="U1">
        <v>2018</v>
      </c>
      <c r="V1" s="405" t="s">
        <v>115</v>
      </c>
      <c r="W1" s="405" t="s">
        <v>211</v>
      </c>
      <c r="Y1">
        <v>2019</v>
      </c>
      <c r="Z1" s="405" t="s">
        <v>115</v>
      </c>
      <c r="AA1" s="405" t="s">
        <v>211</v>
      </c>
      <c r="AC1" s="166" t="s">
        <v>314</v>
      </c>
      <c r="AD1" s="82"/>
      <c r="AE1" s="82"/>
      <c r="AF1" s="82"/>
      <c r="AG1" s="82"/>
      <c r="AH1" s="82"/>
      <c r="AI1" s="82"/>
      <c r="AJ1" s="82"/>
    </row>
    <row r="2" spans="1:52" ht="23" x14ac:dyDescent="0.3">
      <c r="A2" s="82" t="s">
        <v>127</v>
      </c>
      <c r="B2" s="115">
        <v>108.93719806763283</v>
      </c>
      <c r="C2" s="115">
        <v>209704.10628019323</v>
      </c>
      <c r="E2" s="82" t="s">
        <v>23</v>
      </c>
      <c r="F2" s="94">
        <v>28.547341650808406</v>
      </c>
      <c r="G2" s="95">
        <v>228378.73320646727</v>
      </c>
      <c r="I2" s="82" t="s">
        <v>29</v>
      </c>
      <c r="J2" s="95">
        <v>368.91448919595757</v>
      </c>
      <c r="K2" s="95">
        <v>704231.20074405742</v>
      </c>
      <c r="M2" s="236" t="s">
        <v>192</v>
      </c>
      <c r="N2" s="237">
        <v>153.46554300553905</v>
      </c>
      <c r="O2" s="237">
        <v>319290.5111658565</v>
      </c>
      <c r="Q2" s="82" t="s">
        <v>192</v>
      </c>
      <c r="R2" s="95">
        <v>960.9375</v>
      </c>
      <c r="S2" s="95">
        <v>2071781.2500000002</v>
      </c>
      <c r="U2" s="82" t="s">
        <v>192</v>
      </c>
      <c r="V2" s="95">
        <v>504.13446216948824</v>
      </c>
      <c r="W2" s="95">
        <v>1016153.8063428666</v>
      </c>
      <c r="Y2" s="166" t="s">
        <v>272</v>
      </c>
      <c r="Z2" s="95">
        <v>8328.125</v>
      </c>
      <c r="AA2" s="95">
        <v>1499062.5</v>
      </c>
      <c r="AC2" s="166" t="s">
        <v>313</v>
      </c>
      <c r="AD2" s="82">
        <v>2013</v>
      </c>
      <c r="AE2" s="82">
        <v>2014</v>
      </c>
      <c r="AF2" s="82">
        <v>2015</v>
      </c>
      <c r="AG2" s="82">
        <v>2016</v>
      </c>
      <c r="AH2" s="82">
        <v>2017</v>
      </c>
      <c r="AI2" s="82">
        <v>2018</v>
      </c>
      <c r="AJ2" s="82">
        <v>2019</v>
      </c>
      <c r="AK2" s="166" t="s">
        <v>315</v>
      </c>
      <c r="AM2" s="457" t="s">
        <v>316</v>
      </c>
      <c r="AN2" s="458" t="s">
        <v>311</v>
      </c>
      <c r="AO2" s="458" t="s">
        <v>322</v>
      </c>
      <c r="AR2" s="275"/>
      <c r="AS2" s="523" t="s">
        <v>326</v>
      </c>
      <c r="AT2" s="524"/>
      <c r="AU2" s="524"/>
      <c r="AV2" s="524"/>
      <c r="AW2" s="524"/>
      <c r="AX2" s="524"/>
      <c r="AY2" s="524"/>
      <c r="AZ2" s="525"/>
    </row>
    <row r="3" spans="1:52" ht="14" x14ac:dyDescent="0.3">
      <c r="A3" s="82" t="s">
        <v>84</v>
      </c>
      <c r="B3" s="115">
        <v>13.390197262479871</v>
      </c>
      <c r="C3" s="115">
        <v>95537.922705314006</v>
      </c>
      <c r="E3" s="82" t="s">
        <v>84</v>
      </c>
      <c r="F3" s="94">
        <v>3.7396351575456053</v>
      </c>
      <c r="G3" s="95">
        <v>94238.80597014926</v>
      </c>
      <c r="I3" s="82" t="s">
        <v>23</v>
      </c>
      <c r="J3" s="95">
        <v>28.472222222222221</v>
      </c>
      <c r="K3" s="95">
        <v>227777.77777777778</v>
      </c>
      <c r="M3" s="236" t="s">
        <v>84</v>
      </c>
      <c r="N3" s="237">
        <v>16.520146520146522</v>
      </c>
      <c r="O3" s="237">
        <v>277538.46153846156</v>
      </c>
      <c r="Q3" s="82" t="s">
        <v>23</v>
      </c>
      <c r="R3" s="95">
        <v>116.63793103448276</v>
      </c>
      <c r="S3" s="95">
        <v>933103.44827586215</v>
      </c>
      <c r="U3" s="82" t="s">
        <v>23</v>
      </c>
      <c r="V3" s="95">
        <v>47.259184704939173</v>
      </c>
      <c r="W3" s="95">
        <v>378073.47763951344</v>
      </c>
      <c r="Y3" s="82" t="s">
        <v>31</v>
      </c>
      <c r="Z3" s="95">
        <v>329.2100694444444</v>
      </c>
      <c r="AA3" s="95">
        <v>646069.60069444438</v>
      </c>
      <c r="AC3" s="447" t="s">
        <v>25</v>
      </c>
      <c r="AD3" s="82">
        <v>1</v>
      </c>
      <c r="AE3" s="82">
        <v>1</v>
      </c>
      <c r="AF3" s="82">
        <v>1</v>
      </c>
      <c r="AG3" s="82">
        <v>1</v>
      </c>
      <c r="AH3" s="82">
        <v>1</v>
      </c>
      <c r="AI3" s="82">
        <v>1</v>
      </c>
      <c r="AJ3" s="82">
        <v>1</v>
      </c>
      <c r="AK3" s="69">
        <f t="shared" ref="AK3:AK34" si="0">(SUM(AD3:AJ3))/7</f>
        <v>1</v>
      </c>
      <c r="AM3" s="439" t="s">
        <v>35</v>
      </c>
      <c r="AN3" s="439" t="s">
        <v>308</v>
      </c>
      <c r="AO3" s="255"/>
      <c r="AR3" s="275"/>
      <c r="AS3" s="460" t="s">
        <v>145</v>
      </c>
      <c r="AT3" s="460">
        <v>2013</v>
      </c>
      <c r="AU3" s="460">
        <v>2014</v>
      </c>
      <c r="AV3" s="460">
        <v>2015</v>
      </c>
      <c r="AW3" s="460">
        <v>2016</v>
      </c>
      <c r="AX3" s="460">
        <v>2017</v>
      </c>
      <c r="AY3" s="460">
        <v>2018</v>
      </c>
      <c r="AZ3" s="460">
        <v>2019</v>
      </c>
    </row>
    <row r="4" spans="1:52" ht="14" x14ac:dyDescent="0.3">
      <c r="A4" s="82" t="s">
        <v>126</v>
      </c>
      <c r="B4" s="115">
        <v>10.893719806763285</v>
      </c>
      <c r="C4" s="115">
        <v>58826.086956521736</v>
      </c>
      <c r="E4" s="82" t="s">
        <v>29</v>
      </c>
      <c r="F4" s="94">
        <v>11.706967010953656</v>
      </c>
      <c r="G4" s="95">
        <v>28352.743789141576</v>
      </c>
      <c r="I4" s="82" t="s">
        <v>40</v>
      </c>
      <c r="J4" s="95">
        <v>238.16612413483207</v>
      </c>
      <c r="K4" s="95">
        <v>132665.83884051043</v>
      </c>
      <c r="M4" s="239" t="s">
        <v>23</v>
      </c>
      <c r="N4" s="237">
        <v>14.12907268170426</v>
      </c>
      <c r="O4" s="237">
        <v>113032.58145363408</v>
      </c>
      <c r="Q4" s="82" t="s">
        <v>29</v>
      </c>
      <c r="R4" s="95">
        <v>155.51724137931035</v>
      </c>
      <c r="S4" s="95">
        <v>555974.13793103455</v>
      </c>
      <c r="U4" s="82" t="s">
        <v>31</v>
      </c>
      <c r="V4" s="95">
        <v>150.88199513381994</v>
      </c>
      <c r="W4" s="95">
        <v>346591.0310218978</v>
      </c>
      <c r="Y4" s="82" t="s">
        <v>29</v>
      </c>
      <c r="Z4" s="95">
        <v>206.07161935286933</v>
      </c>
      <c r="AA4" s="95">
        <v>497604.88209706964</v>
      </c>
      <c r="AC4" s="447" t="s">
        <v>39</v>
      </c>
      <c r="AD4" s="82">
        <v>1</v>
      </c>
      <c r="AE4" s="82">
        <v>1</v>
      </c>
      <c r="AF4" s="82">
        <v>1</v>
      </c>
      <c r="AG4" s="82">
        <v>1</v>
      </c>
      <c r="AH4" s="82">
        <v>1</v>
      </c>
      <c r="AI4" s="82">
        <v>1</v>
      </c>
      <c r="AJ4" s="82">
        <v>1</v>
      </c>
      <c r="AK4" s="69">
        <f t="shared" si="0"/>
        <v>1</v>
      </c>
      <c r="AM4" s="439" t="s">
        <v>48</v>
      </c>
      <c r="AN4" s="439" t="s">
        <v>308</v>
      </c>
      <c r="AO4" s="255"/>
      <c r="AR4" s="80" t="s">
        <v>1</v>
      </c>
      <c r="AS4" s="445">
        <v>83</v>
      </c>
      <c r="AT4" s="445">
        <v>41</v>
      </c>
      <c r="AU4" s="445">
        <v>44</v>
      </c>
      <c r="AV4" s="445">
        <v>31</v>
      </c>
      <c r="AW4" s="445">
        <v>49</v>
      </c>
      <c r="AX4" s="71">
        <v>12</v>
      </c>
      <c r="AY4" s="71">
        <v>39</v>
      </c>
      <c r="AZ4" s="459">
        <v>38</v>
      </c>
    </row>
    <row r="5" spans="1:52" ht="14" x14ac:dyDescent="0.3">
      <c r="A5" s="82" t="s">
        <v>30</v>
      </c>
      <c r="B5" s="115">
        <v>23.224805421363396</v>
      </c>
      <c r="C5" s="115">
        <v>54990.741076221144</v>
      </c>
      <c r="E5" s="82" t="s">
        <v>31</v>
      </c>
      <c r="F5" s="94">
        <v>10.512906351209169</v>
      </c>
      <c r="G5" s="95">
        <v>24605.835352886188</v>
      </c>
      <c r="I5" s="82" t="s">
        <v>31</v>
      </c>
      <c r="J5" s="95">
        <v>18.640325845613575</v>
      </c>
      <c r="K5" s="95">
        <v>83551.503518755751</v>
      </c>
      <c r="M5" s="236" t="s">
        <v>201</v>
      </c>
      <c r="N5" s="237">
        <v>16.520146520146522</v>
      </c>
      <c r="O5" s="237">
        <v>90860.805860805864</v>
      </c>
      <c r="Q5" s="82" t="s">
        <v>126</v>
      </c>
      <c r="R5" s="95">
        <v>21.354166666666668</v>
      </c>
      <c r="S5" s="95">
        <v>115312.5</v>
      </c>
      <c r="U5" s="82" t="s">
        <v>40</v>
      </c>
      <c r="V5" s="95">
        <v>143.92432737402586</v>
      </c>
      <c r="W5" s="95">
        <v>68931.204820339204</v>
      </c>
      <c r="Y5" s="82" t="s">
        <v>201</v>
      </c>
      <c r="Z5" s="95">
        <v>32.03125</v>
      </c>
      <c r="AA5" s="95">
        <v>176171.875</v>
      </c>
      <c r="AC5" s="447" t="s">
        <v>41</v>
      </c>
      <c r="AD5" s="82">
        <v>1</v>
      </c>
      <c r="AE5" s="82">
        <v>1</v>
      </c>
      <c r="AF5" s="82">
        <v>1</v>
      </c>
      <c r="AG5" s="82">
        <v>1</v>
      </c>
      <c r="AH5" s="82">
        <v>1</v>
      </c>
      <c r="AI5" s="82">
        <v>1</v>
      </c>
      <c r="AJ5" s="82">
        <v>1</v>
      </c>
      <c r="AK5" s="69">
        <f t="shared" si="0"/>
        <v>1</v>
      </c>
      <c r="AM5" s="439" t="s">
        <v>95</v>
      </c>
      <c r="AN5" s="439" t="s">
        <v>308</v>
      </c>
      <c r="AO5" s="255"/>
      <c r="AR5" s="80" t="s">
        <v>298</v>
      </c>
      <c r="AS5" s="445">
        <v>25</v>
      </c>
      <c r="AT5" s="445">
        <v>19</v>
      </c>
      <c r="AU5" s="445">
        <v>16</v>
      </c>
      <c r="AV5" s="445">
        <v>14</v>
      </c>
      <c r="AW5" s="445">
        <v>17</v>
      </c>
      <c r="AX5" s="71">
        <v>10</v>
      </c>
      <c r="AY5" s="71">
        <v>18</v>
      </c>
      <c r="AZ5" s="459">
        <v>14</v>
      </c>
    </row>
    <row r="6" spans="1:52" ht="14" x14ac:dyDescent="0.3">
      <c r="A6" s="82" t="s">
        <v>125</v>
      </c>
      <c r="B6" s="115">
        <v>49.021739130434781</v>
      </c>
      <c r="C6" s="115">
        <v>37212.946859903379</v>
      </c>
      <c r="E6" s="82" t="s">
        <v>77</v>
      </c>
      <c r="F6" s="94">
        <v>5.3183962264150946</v>
      </c>
      <c r="G6" s="95">
        <v>21167.216981132078</v>
      </c>
      <c r="I6" s="82" t="s">
        <v>92</v>
      </c>
      <c r="J6" s="95">
        <v>36.154134453365046</v>
      </c>
      <c r="K6" s="95">
        <v>37723.63077980969</v>
      </c>
      <c r="M6" s="236" t="s">
        <v>194</v>
      </c>
      <c r="N6" s="237">
        <v>37.363925137362642</v>
      </c>
      <c r="O6" s="237">
        <v>83035.031765109889</v>
      </c>
      <c r="Q6" s="82" t="s">
        <v>39</v>
      </c>
      <c r="R6" s="95">
        <v>202.86458333333334</v>
      </c>
      <c r="S6" s="95">
        <v>93317.708333333343</v>
      </c>
      <c r="U6" s="82" t="s">
        <v>39</v>
      </c>
      <c r="V6" s="95">
        <v>102.96803652968036</v>
      </c>
      <c r="W6" s="95">
        <v>47365.296803652964</v>
      </c>
      <c r="Y6" s="82" t="s">
        <v>40</v>
      </c>
      <c r="Z6" s="95">
        <v>235.9713637057387</v>
      </c>
      <c r="AA6" s="95">
        <v>158400.67155067154</v>
      </c>
      <c r="AC6" s="447" t="s">
        <v>91</v>
      </c>
      <c r="AD6" s="82">
        <v>1</v>
      </c>
      <c r="AE6" s="82">
        <v>1</v>
      </c>
      <c r="AF6" s="82">
        <v>1</v>
      </c>
      <c r="AG6" s="82">
        <v>1</v>
      </c>
      <c r="AH6" s="82"/>
      <c r="AI6" s="82">
        <v>1</v>
      </c>
      <c r="AJ6" s="82">
        <v>1</v>
      </c>
      <c r="AK6" s="69">
        <f t="shared" si="0"/>
        <v>0.8571428571428571</v>
      </c>
      <c r="AM6" s="439" t="s">
        <v>58</v>
      </c>
      <c r="AN6" s="439" t="s">
        <v>308</v>
      </c>
      <c r="AO6" s="255"/>
    </row>
    <row r="7" spans="1:52" ht="14" x14ac:dyDescent="0.3">
      <c r="A7" s="82" t="s">
        <v>49</v>
      </c>
      <c r="B7" s="115">
        <v>16.000150966183575</v>
      </c>
      <c r="C7" s="115">
        <v>37074.051932367147</v>
      </c>
      <c r="E7" s="82" t="s">
        <v>40</v>
      </c>
      <c r="F7" s="94">
        <v>13.961092745626717</v>
      </c>
      <c r="G7" s="95">
        <v>16188.889673627586</v>
      </c>
      <c r="I7" s="82" t="s">
        <v>77</v>
      </c>
      <c r="J7" s="95">
        <v>14.835526315789474</v>
      </c>
      <c r="K7" s="95">
        <v>29522.697368421053</v>
      </c>
      <c r="M7" s="236" t="s">
        <v>31</v>
      </c>
      <c r="N7" s="237">
        <v>28.914582188344951</v>
      </c>
      <c r="O7" s="237">
        <v>59089.235416324962</v>
      </c>
      <c r="Q7" s="82" t="s">
        <v>183</v>
      </c>
      <c r="R7" s="95">
        <v>266.92708333333337</v>
      </c>
      <c r="S7" s="95">
        <v>31230.468750000004</v>
      </c>
      <c r="U7" s="82" t="s">
        <v>77</v>
      </c>
      <c r="V7" s="95">
        <v>18.423202614379086</v>
      </c>
      <c r="W7" s="95">
        <v>36662.17320261438</v>
      </c>
      <c r="Y7" s="82" t="s">
        <v>276</v>
      </c>
      <c r="Z7" s="95">
        <v>64.0625</v>
      </c>
      <c r="AA7" s="95">
        <v>111468.75</v>
      </c>
      <c r="AC7" s="447" t="s">
        <v>32</v>
      </c>
      <c r="AD7" s="82">
        <v>1</v>
      </c>
      <c r="AE7" s="82">
        <v>1</v>
      </c>
      <c r="AF7" s="82">
        <v>1</v>
      </c>
      <c r="AG7" s="82">
        <v>1</v>
      </c>
      <c r="AH7" s="82"/>
      <c r="AI7" s="82">
        <v>1</v>
      </c>
      <c r="AJ7" s="82">
        <v>1</v>
      </c>
      <c r="AK7" s="69">
        <f t="shared" si="0"/>
        <v>0.8571428571428571</v>
      </c>
      <c r="AM7" s="439" t="s">
        <v>40</v>
      </c>
      <c r="AN7" s="439" t="s">
        <v>301</v>
      </c>
      <c r="AO7" s="255" t="s">
        <v>300</v>
      </c>
    </row>
    <row r="8" spans="1:52" ht="14" x14ac:dyDescent="0.3">
      <c r="A8" s="82" t="s">
        <v>29</v>
      </c>
      <c r="B8" s="115">
        <v>19.532099184782609</v>
      </c>
      <c r="C8" s="115">
        <v>33900.631919283413</v>
      </c>
      <c r="E8" s="82" t="s">
        <v>35</v>
      </c>
      <c r="F8" s="94">
        <v>11.477045172711863</v>
      </c>
      <c r="G8" s="95">
        <v>6943.1165928806777</v>
      </c>
      <c r="I8" s="82" t="s">
        <v>129</v>
      </c>
      <c r="J8" s="95">
        <v>19.445435622955692</v>
      </c>
      <c r="K8" s="95">
        <v>9333.8090990187338</v>
      </c>
      <c r="M8" s="236" t="s">
        <v>76</v>
      </c>
      <c r="N8" s="237">
        <v>50.334821428571431</v>
      </c>
      <c r="O8" s="237">
        <v>56375</v>
      </c>
      <c r="Q8" s="82" t="s">
        <v>41</v>
      </c>
      <c r="R8" s="95">
        <v>81.115107913669064</v>
      </c>
      <c r="S8" s="95">
        <v>9733.8129496402871</v>
      </c>
      <c r="U8" s="82" t="s">
        <v>29</v>
      </c>
      <c r="V8" s="95">
        <v>18.423202614379086</v>
      </c>
      <c r="W8" s="95">
        <v>30398.284313725489</v>
      </c>
      <c r="Y8" s="82" t="s">
        <v>49</v>
      </c>
      <c r="Z8" s="95">
        <v>515.42857142857144</v>
      </c>
      <c r="AA8" s="95">
        <v>85561.142857142855</v>
      </c>
      <c r="AC8" s="447" t="s">
        <v>49</v>
      </c>
      <c r="AD8" s="82">
        <v>1</v>
      </c>
      <c r="AE8" s="82">
        <v>1</v>
      </c>
      <c r="AF8" s="82">
        <v>1</v>
      </c>
      <c r="AG8" s="82">
        <v>1</v>
      </c>
      <c r="AH8" s="82"/>
      <c r="AI8" s="82">
        <v>1</v>
      </c>
      <c r="AJ8" s="82">
        <v>1</v>
      </c>
      <c r="AK8" s="69">
        <f t="shared" si="0"/>
        <v>0.8571428571428571</v>
      </c>
      <c r="AM8" s="439" t="s">
        <v>192</v>
      </c>
      <c r="AN8" s="439" t="s">
        <v>301</v>
      </c>
      <c r="AO8" s="255" t="s">
        <v>300</v>
      </c>
    </row>
    <row r="9" spans="1:52" ht="14" x14ac:dyDescent="0.3">
      <c r="A9" s="82" t="s">
        <v>123</v>
      </c>
      <c r="B9" s="115">
        <v>16.113627214170691</v>
      </c>
      <c r="C9" s="115">
        <v>32079.735305958129</v>
      </c>
      <c r="E9" s="82" t="s">
        <v>28</v>
      </c>
      <c r="F9" s="94">
        <v>7.1924447977037564</v>
      </c>
      <c r="G9" s="95">
        <v>6077.6158540596743</v>
      </c>
      <c r="I9" s="82" t="s">
        <v>39</v>
      </c>
      <c r="J9" s="95">
        <v>17.053145421776723</v>
      </c>
      <c r="K9" s="95">
        <v>7844.446894017291</v>
      </c>
      <c r="M9" s="236" t="s">
        <v>29</v>
      </c>
      <c r="N9" s="237">
        <v>19.450802519898268</v>
      </c>
      <c r="O9" s="237">
        <v>51311.754588633063</v>
      </c>
      <c r="Q9" s="82" t="s">
        <v>28</v>
      </c>
      <c r="R9" s="95">
        <v>10.677083333333334</v>
      </c>
      <c r="S9" s="95">
        <v>9022.1354166666679</v>
      </c>
      <c r="U9" s="82" t="s">
        <v>70</v>
      </c>
      <c r="V9" s="95">
        <v>65.101168023294292</v>
      </c>
      <c r="W9" s="95">
        <v>24738.443848851828</v>
      </c>
      <c r="Y9" s="82" t="s">
        <v>192</v>
      </c>
      <c r="Z9" s="95">
        <v>32.214285714285715</v>
      </c>
      <c r="AA9" s="95">
        <v>63140</v>
      </c>
      <c r="AC9" s="447" t="s">
        <v>30</v>
      </c>
      <c r="AD9" s="82">
        <v>1</v>
      </c>
      <c r="AE9" s="82">
        <v>1</v>
      </c>
      <c r="AF9" s="82">
        <v>1</v>
      </c>
      <c r="AG9" s="82">
        <v>1</v>
      </c>
      <c r="AH9" s="82"/>
      <c r="AI9" s="82">
        <v>1</v>
      </c>
      <c r="AJ9" s="82">
        <v>1</v>
      </c>
      <c r="AK9" s="69">
        <f t="shared" si="0"/>
        <v>0.8571428571428571</v>
      </c>
      <c r="AM9" s="439" t="s">
        <v>75</v>
      </c>
      <c r="AN9" s="439" t="s">
        <v>301</v>
      </c>
      <c r="AO9" s="255" t="s">
        <v>300</v>
      </c>
    </row>
    <row r="10" spans="1:52" ht="14" x14ac:dyDescent="0.3">
      <c r="A10" s="82" t="s">
        <v>23</v>
      </c>
      <c r="B10" s="115">
        <v>13.352371846484168</v>
      </c>
      <c r="C10" s="115">
        <v>26829.813430958133</v>
      </c>
      <c r="E10" s="82" t="s">
        <v>41</v>
      </c>
      <c r="F10" s="94">
        <v>50.016534567076157</v>
      </c>
      <c r="G10" s="95">
        <v>6001.9841480491386</v>
      </c>
      <c r="I10" s="82" t="s">
        <v>30</v>
      </c>
      <c r="J10" s="95">
        <v>20.683262978552662</v>
      </c>
      <c r="K10" s="95">
        <v>7652.8073020644842</v>
      </c>
      <c r="M10" s="239" t="s">
        <v>206</v>
      </c>
      <c r="N10" s="237">
        <v>31.538461538461537</v>
      </c>
      <c r="O10" s="237">
        <v>41000</v>
      </c>
      <c r="Q10" s="82" t="s">
        <v>35</v>
      </c>
      <c r="R10" s="95">
        <v>45.896095623501196</v>
      </c>
      <c r="S10" s="95">
        <v>8490.7776903477225</v>
      </c>
      <c r="U10" s="82" t="s">
        <v>87</v>
      </c>
      <c r="V10" s="95">
        <v>51.484018264840181</v>
      </c>
      <c r="W10" s="95">
        <v>23167.808219178081</v>
      </c>
      <c r="Y10" s="82" t="s">
        <v>175</v>
      </c>
      <c r="Z10" s="95">
        <v>128.125</v>
      </c>
      <c r="AA10" s="95">
        <v>46125</v>
      </c>
      <c r="AC10" s="447" t="s">
        <v>85</v>
      </c>
      <c r="AD10" s="82">
        <v>1</v>
      </c>
      <c r="AE10" s="82">
        <v>1</v>
      </c>
      <c r="AF10" s="82"/>
      <c r="AG10" s="82">
        <v>1</v>
      </c>
      <c r="AH10" s="82">
        <v>1</v>
      </c>
      <c r="AI10" s="82">
        <v>1</v>
      </c>
      <c r="AJ10" s="82">
        <v>1</v>
      </c>
      <c r="AK10" s="69">
        <f t="shared" si="0"/>
        <v>0.8571428571428571</v>
      </c>
      <c r="AM10" s="439" t="s">
        <v>62</v>
      </c>
      <c r="AN10" s="439" t="s">
        <v>301</v>
      </c>
      <c r="AO10" s="255"/>
    </row>
    <row r="11" spans="1:52" ht="14" x14ac:dyDescent="0.3">
      <c r="A11" s="82" t="s">
        <v>102</v>
      </c>
      <c r="B11" s="115">
        <v>2.6666918276972624</v>
      </c>
      <c r="C11" s="115">
        <v>20207.850241545893</v>
      </c>
      <c r="E11" s="82" t="s">
        <v>76</v>
      </c>
      <c r="F11" s="94">
        <v>5.3183962264150946</v>
      </c>
      <c r="G11" s="95">
        <v>5956.6037735849059</v>
      </c>
      <c r="I11" s="82" t="s">
        <v>175</v>
      </c>
      <c r="J11" s="95">
        <v>19.780701754385966</v>
      </c>
      <c r="K11" s="95">
        <v>7121.0526315789475</v>
      </c>
      <c r="M11" s="236" t="s">
        <v>193</v>
      </c>
      <c r="N11" s="237">
        <v>25.167410714285715</v>
      </c>
      <c r="O11" s="237">
        <v>34227.678571428572</v>
      </c>
      <c r="Q11" s="82" t="s">
        <v>85</v>
      </c>
      <c r="R11" s="95">
        <v>10.677083333333334</v>
      </c>
      <c r="S11" s="95">
        <v>6406.25</v>
      </c>
      <c r="U11" s="82" t="s">
        <v>59</v>
      </c>
      <c r="V11" s="95">
        <v>112.1796378368699</v>
      </c>
      <c r="W11" s="95">
        <v>20192.334810636585</v>
      </c>
      <c r="Y11" s="82" t="s">
        <v>193</v>
      </c>
      <c r="Z11" s="95">
        <v>32.03125</v>
      </c>
      <c r="AA11" s="95">
        <v>43562.5</v>
      </c>
      <c r="AC11" s="447" t="s">
        <v>31</v>
      </c>
      <c r="AD11" s="82">
        <v>1</v>
      </c>
      <c r="AE11" s="82">
        <v>1</v>
      </c>
      <c r="AF11" s="82">
        <v>1</v>
      </c>
      <c r="AG11" s="82">
        <v>1</v>
      </c>
      <c r="AH11" s="82"/>
      <c r="AI11" s="82">
        <v>1</v>
      </c>
      <c r="AJ11" s="82">
        <v>1</v>
      </c>
      <c r="AK11" s="69">
        <f t="shared" si="0"/>
        <v>0.8571428571428571</v>
      </c>
      <c r="AM11" s="439" t="s">
        <v>31</v>
      </c>
      <c r="AN11" s="439" t="s">
        <v>301</v>
      </c>
      <c r="AO11" s="255" t="s">
        <v>300</v>
      </c>
    </row>
    <row r="12" spans="1:52" ht="14" x14ac:dyDescent="0.3">
      <c r="A12" s="82" t="s">
        <v>90</v>
      </c>
      <c r="B12" s="115">
        <v>10.893719806763285</v>
      </c>
      <c r="C12" s="115">
        <v>19608.695652173912</v>
      </c>
      <c r="E12" s="82" t="s">
        <v>30</v>
      </c>
      <c r="F12" s="94">
        <v>13.417721759991428</v>
      </c>
      <c r="G12" s="95">
        <v>4964.557051196829</v>
      </c>
      <c r="I12" s="82" t="s">
        <v>95</v>
      </c>
      <c r="J12" s="95">
        <v>19.780701754385966</v>
      </c>
      <c r="K12" s="95">
        <v>5340.7894736842109</v>
      </c>
      <c r="M12" s="236" t="s">
        <v>30</v>
      </c>
      <c r="N12" s="237">
        <v>89.618199683215892</v>
      </c>
      <c r="O12" s="237">
        <v>33158.733882789871</v>
      </c>
      <c r="Q12" s="82" t="s">
        <v>59</v>
      </c>
      <c r="R12" s="95">
        <v>10.677083333333334</v>
      </c>
      <c r="S12" s="95">
        <v>1921.875</v>
      </c>
      <c r="U12" s="82" t="s">
        <v>58</v>
      </c>
      <c r="V12" s="95">
        <v>39.359158890874198</v>
      </c>
      <c r="W12" s="95">
        <v>15743.663556349678</v>
      </c>
      <c r="Y12" s="82" t="s">
        <v>85</v>
      </c>
      <c r="Z12" s="95">
        <v>64.0625</v>
      </c>
      <c r="AA12" s="95">
        <v>38437.5</v>
      </c>
      <c r="AC12" s="447" t="s">
        <v>48</v>
      </c>
      <c r="AD12" s="82">
        <v>1</v>
      </c>
      <c r="AE12" s="82">
        <v>1</v>
      </c>
      <c r="AF12" s="82">
        <v>1</v>
      </c>
      <c r="AG12" s="82">
        <v>1</v>
      </c>
      <c r="AH12" s="82"/>
      <c r="AI12" s="82">
        <v>1</v>
      </c>
      <c r="AJ12" s="82">
        <v>1</v>
      </c>
      <c r="AK12" s="69">
        <f t="shared" si="0"/>
        <v>0.8571428571428571</v>
      </c>
      <c r="AM12" s="439" t="s">
        <v>29</v>
      </c>
      <c r="AN12" s="439" t="s">
        <v>301</v>
      </c>
      <c r="AO12" s="255" t="s">
        <v>300</v>
      </c>
    </row>
    <row r="13" spans="1:52" ht="14" x14ac:dyDescent="0.3">
      <c r="A13" s="82" t="s">
        <v>91</v>
      </c>
      <c r="B13" s="115">
        <v>98.043478260869563</v>
      </c>
      <c r="C13" s="115">
        <v>17647.82608695652</v>
      </c>
      <c r="E13" s="82" t="s">
        <v>85</v>
      </c>
      <c r="F13" s="94">
        <v>3.7396351575456053</v>
      </c>
      <c r="G13" s="95">
        <v>4487.5621890547263</v>
      </c>
      <c r="I13" s="82" t="s">
        <v>73</v>
      </c>
      <c r="J13" s="95">
        <v>17.213740458015266</v>
      </c>
      <c r="K13" s="95">
        <v>4991.9847328244268</v>
      </c>
      <c r="M13" s="239" t="s">
        <v>77</v>
      </c>
      <c r="N13" s="237">
        <v>15.27188918047127</v>
      </c>
      <c r="O13" s="237">
        <v>30391.059469137828</v>
      </c>
      <c r="Q13" s="82" t="s">
        <v>25</v>
      </c>
      <c r="R13" s="95">
        <v>24.778196839080461</v>
      </c>
      <c r="S13" s="95">
        <v>1238.909841954023</v>
      </c>
      <c r="U13" s="82" t="s">
        <v>171</v>
      </c>
      <c r="V13" s="95">
        <v>43.034351145038173</v>
      </c>
      <c r="W13" s="95">
        <v>15062.022900763361</v>
      </c>
      <c r="Y13" s="82" t="s">
        <v>76</v>
      </c>
      <c r="Z13" s="95">
        <v>32.03125</v>
      </c>
      <c r="AA13" s="95">
        <v>35875</v>
      </c>
      <c r="AC13" s="447" t="s">
        <v>23</v>
      </c>
      <c r="AD13" s="82">
        <v>1</v>
      </c>
      <c r="AE13" s="82">
        <v>1</v>
      </c>
      <c r="AF13" s="82">
        <v>1</v>
      </c>
      <c r="AG13" s="82">
        <v>1</v>
      </c>
      <c r="AH13" s="82">
        <v>1</v>
      </c>
      <c r="AI13" s="82">
        <v>1</v>
      </c>
      <c r="AJ13" s="82"/>
      <c r="AK13" s="69">
        <f t="shared" si="0"/>
        <v>0.8571428571428571</v>
      </c>
      <c r="AM13" s="439" t="s">
        <v>92</v>
      </c>
      <c r="AN13" s="439" t="s">
        <v>301</v>
      </c>
      <c r="AO13" s="255" t="s">
        <v>300</v>
      </c>
    </row>
    <row r="14" spans="1:52" ht="14" x14ac:dyDescent="0.3">
      <c r="A14" s="82" t="s">
        <v>92</v>
      </c>
      <c r="B14" s="115">
        <v>8.0568136070853456</v>
      </c>
      <c r="C14" s="115">
        <v>16039.867652979065</v>
      </c>
      <c r="E14" s="82" t="s">
        <v>70</v>
      </c>
      <c r="F14" s="94">
        <v>7.8725836694445004</v>
      </c>
      <c r="G14" s="95">
        <v>3210.579133830789</v>
      </c>
      <c r="I14" s="82" t="s">
        <v>36</v>
      </c>
      <c r="J14" s="95">
        <v>23.307493540051681</v>
      </c>
      <c r="K14" s="95">
        <v>4078.8113695090442</v>
      </c>
      <c r="M14" s="239" t="s">
        <v>127</v>
      </c>
      <c r="N14" s="237">
        <v>14.023631840796019</v>
      </c>
      <c r="O14" s="237">
        <v>24541.355721393033</v>
      </c>
      <c r="R14" s="159"/>
      <c r="S14" s="159"/>
      <c r="U14" s="82" t="s">
        <v>85</v>
      </c>
      <c r="V14" s="95">
        <v>22.828751065643647</v>
      </c>
      <c r="W14" s="95">
        <v>13697.250639386188</v>
      </c>
      <c r="Y14" s="82" t="s">
        <v>136</v>
      </c>
      <c r="Z14" s="95">
        <v>128.125</v>
      </c>
      <c r="AA14" s="95">
        <v>32800</v>
      </c>
      <c r="AC14" s="447" t="s">
        <v>40</v>
      </c>
      <c r="AD14" s="82">
        <v>1</v>
      </c>
      <c r="AE14" s="82">
        <v>1</v>
      </c>
      <c r="AF14" s="82">
        <v>1</v>
      </c>
      <c r="AG14" s="82"/>
      <c r="AH14" s="82"/>
      <c r="AI14" s="82">
        <v>1</v>
      </c>
      <c r="AJ14" s="82">
        <v>1</v>
      </c>
      <c r="AK14" s="69">
        <f t="shared" si="0"/>
        <v>0.7142857142857143</v>
      </c>
      <c r="AM14" s="439" t="s">
        <v>41</v>
      </c>
      <c r="AN14" s="439" t="s">
        <v>301</v>
      </c>
      <c r="AO14" s="255" t="s">
        <v>300</v>
      </c>
    </row>
    <row r="15" spans="1:52" ht="14" x14ac:dyDescent="0.3">
      <c r="A15" s="82" t="s">
        <v>85</v>
      </c>
      <c r="B15" s="115">
        <v>6.8085748792270531</v>
      </c>
      <c r="C15" s="115">
        <v>10621.376811594202</v>
      </c>
      <c r="E15" s="82" t="s">
        <v>39</v>
      </c>
      <c r="F15" s="94">
        <v>6.6797684472352223</v>
      </c>
      <c r="G15" s="95">
        <v>3072.6934857282031</v>
      </c>
      <c r="I15" s="82" t="s">
        <v>133</v>
      </c>
      <c r="J15" s="95">
        <v>22.307233805554073</v>
      </c>
      <c r="K15" s="95">
        <v>4015.3020849997333</v>
      </c>
      <c r="M15" s="236" t="s">
        <v>183</v>
      </c>
      <c r="N15" s="237">
        <v>184.04475732600733</v>
      </c>
      <c r="O15" s="237">
        <v>23299.988839285714</v>
      </c>
      <c r="U15" s="82" t="s">
        <v>255</v>
      </c>
      <c r="V15" s="95">
        <v>34.092572022990936</v>
      </c>
      <c r="W15" s="95">
        <v>13125.640228851509</v>
      </c>
      <c r="Y15" s="82" t="s">
        <v>59</v>
      </c>
      <c r="Z15" s="95">
        <v>160.15625</v>
      </c>
      <c r="AA15" s="95">
        <v>28828.125</v>
      </c>
      <c r="AC15" s="447" t="s">
        <v>51</v>
      </c>
      <c r="AD15" s="82">
        <v>1</v>
      </c>
      <c r="AE15" s="82">
        <v>1</v>
      </c>
      <c r="AF15" s="82">
        <v>1</v>
      </c>
      <c r="AG15" s="82">
        <v>1</v>
      </c>
      <c r="AH15" s="82"/>
      <c r="AI15" s="82">
        <v>1</v>
      </c>
      <c r="AJ15" s="82"/>
      <c r="AK15" s="69">
        <f t="shared" si="0"/>
        <v>0.7142857142857143</v>
      </c>
      <c r="AM15" s="439" t="s">
        <v>23</v>
      </c>
      <c r="AN15" s="439" t="s">
        <v>301</v>
      </c>
      <c r="AO15" s="255" t="s">
        <v>300</v>
      </c>
    </row>
    <row r="16" spans="1:52" ht="14" x14ac:dyDescent="0.3">
      <c r="A16" s="82" t="s">
        <v>28</v>
      </c>
      <c r="B16" s="115">
        <v>11.014654819585422</v>
      </c>
      <c r="C16" s="115">
        <v>9990.0547335990886</v>
      </c>
      <c r="E16" s="82" t="s">
        <v>62</v>
      </c>
      <c r="F16" s="94">
        <v>4.8206077853597415</v>
      </c>
      <c r="G16" s="95">
        <v>2672.5365168247881</v>
      </c>
      <c r="I16" s="82" t="s">
        <v>180</v>
      </c>
      <c r="J16" s="95">
        <v>8.6068702290076331</v>
      </c>
      <c r="K16" s="95">
        <v>3743.9885496183206</v>
      </c>
      <c r="M16" s="239" t="s">
        <v>85</v>
      </c>
      <c r="N16" s="237">
        <v>28.352936126373628</v>
      </c>
      <c r="O16" s="237">
        <v>17011.761675824175</v>
      </c>
      <c r="U16" s="82" t="s">
        <v>30</v>
      </c>
      <c r="V16" s="95">
        <v>33.50789405998303</v>
      </c>
      <c r="W16" s="95">
        <v>12397.920802193721</v>
      </c>
      <c r="Y16" s="82" t="s">
        <v>273</v>
      </c>
      <c r="Z16" s="95">
        <v>32.03125</v>
      </c>
      <c r="AA16" s="95">
        <v>18514.0625</v>
      </c>
      <c r="AC16" s="447" t="s">
        <v>75</v>
      </c>
      <c r="AD16" s="82">
        <v>1</v>
      </c>
      <c r="AE16" s="82">
        <v>1</v>
      </c>
      <c r="AF16" s="82"/>
      <c r="AG16" s="82">
        <v>1</v>
      </c>
      <c r="AH16" s="82"/>
      <c r="AI16" s="82">
        <v>1</v>
      </c>
      <c r="AJ16" s="82">
        <v>1</v>
      </c>
      <c r="AK16" s="69">
        <f t="shared" si="0"/>
        <v>0.7142857142857143</v>
      </c>
      <c r="AM16" s="439" t="s">
        <v>59</v>
      </c>
      <c r="AN16" s="439" t="s">
        <v>323</v>
      </c>
      <c r="AO16" s="255" t="s">
        <v>300</v>
      </c>
    </row>
    <row r="17" spans="1:42" ht="14" x14ac:dyDescent="0.3">
      <c r="A17" s="82" t="s">
        <v>120</v>
      </c>
      <c r="B17" s="115">
        <v>5.2199074074074074</v>
      </c>
      <c r="C17" s="115">
        <v>9709.0277777777774</v>
      </c>
      <c r="E17" s="82" t="s">
        <v>79</v>
      </c>
      <c r="F17" s="94">
        <v>6.5654496938864577</v>
      </c>
      <c r="G17" s="95">
        <v>1766.1059676554571</v>
      </c>
      <c r="I17" s="82" t="s">
        <v>35</v>
      </c>
      <c r="J17" s="95">
        <v>18.012490747402268</v>
      </c>
      <c r="K17" s="95">
        <v>3332.3107882694194</v>
      </c>
      <c r="M17" s="236" t="s">
        <v>87</v>
      </c>
      <c r="N17" s="237">
        <v>34.726518821091183</v>
      </c>
      <c r="O17" s="237">
        <v>15626.933469491036</v>
      </c>
      <c r="U17" s="82" t="s">
        <v>25</v>
      </c>
      <c r="V17" s="95">
        <v>218.68339234377544</v>
      </c>
      <c r="W17" s="95">
        <v>11870.117628621725</v>
      </c>
      <c r="Y17" s="82" t="s">
        <v>77</v>
      </c>
      <c r="Z17" s="95">
        <v>128.125</v>
      </c>
      <c r="AA17" s="95">
        <v>17937.5</v>
      </c>
      <c r="AC17" s="447" t="s">
        <v>29</v>
      </c>
      <c r="AD17" s="82">
        <v>1</v>
      </c>
      <c r="AE17" s="82">
        <v>1</v>
      </c>
      <c r="AF17" s="82">
        <v>1</v>
      </c>
      <c r="AG17" s="82">
        <v>1</v>
      </c>
      <c r="AH17" s="82"/>
      <c r="AI17" s="82">
        <v>1</v>
      </c>
      <c r="AJ17" s="82"/>
      <c r="AK17" s="69">
        <f t="shared" si="0"/>
        <v>0.7142857142857143</v>
      </c>
      <c r="AM17" s="439" t="s">
        <v>85</v>
      </c>
      <c r="AN17" s="439" t="s">
        <v>323</v>
      </c>
      <c r="AO17" s="255"/>
    </row>
    <row r="18" spans="1:42" ht="14" x14ac:dyDescent="0.3">
      <c r="A18" s="82" t="s">
        <v>62</v>
      </c>
      <c r="B18" s="115">
        <v>21.787439613526569</v>
      </c>
      <c r="C18" s="115">
        <v>9412.173913043478</v>
      </c>
      <c r="E18" s="82" t="s">
        <v>87</v>
      </c>
      <c r="F18" s="94">
        <v>3.7396351575456053</v>
      </c>
      <c r="G18" s="95">
        <v>1682.8358208955224</v>
      </c>
      <c r="I18" s="82" t="s">
        <v>49</v>
      </c>
      <c r="J18" s="95">
        <v>15.957181884529657</v>
      </c>
      <c r="K18" s="95">
        <v>2648.8921928319232</v>
      </c>
      <c r="M18" s="236" t="s">
        <v>73</v>
      </c>
      <c r="N18" s="237">
        <v>49.560439560439562</v>
      </c>
      <c r="O18" s="237">
        <v>14372.527472527472</v>
      </c>
      <c r="U18" s="82" t="s">
        <v>28</v>
      </c>
      <c r="V18" s="95">
        <v>13.716545012165449</v>
      </c>
      <c r="W18" s="95">
        <v>11590.480535279805</v>
      </c>
      <c r="Y18" s="82" t="s">
        <v>194</v>
      </c>
      <c r="Z18" s="95">
        <v>64.0625</v>
      </c>
      <c r="AA18" s="95">
        <v>16335.9375</v>
      </c>
      <c r="AC18" s="447" t="s">
        <v>92</v>
      </c>
      <c r="AD18" s="82">
        <v>1</v>
      </c>
      <c r="AE18" s="82">
        <v>1</v>
      </c>
      <c r="AF18" s="82">
        <v>1</v>
      </c>
      <c r="AG18" s="82">
        <v>1</v>
      </c>
      <c r="AH18" s="82"/>
      <c r="AI18" s="82">
        <v>1</v>
      </c>
      <c r="AJ18" s="82"/>
      <c r="AK18" s="69">
        <f t="shared" si="0"/>
        <v>0.7142857142857143</v>
      </c>
      <c r="AM18" s="439" t="s">
        <v>91</v>
      </c>
      <c r="AN18" s="439" t="s">
        <v>317</v>
      </c>
      <c r="AO18" s="255"/>
    </row>
    <row r="19" spans="1:42" ht="14" x14ac:dyDescent="0.3">
      <c r="A19" s="82" t="s">
        <v>58</v>
      </c>
      <c r="B19" s="115">
        <v>10.893719806763285</v>
      </c>
      <c r="C19" s="115">
        <v>8714.9758454106268</v>
      </c>
      <c r="E19" s="82" t="s">
        <v>91</v>
      </c>
      <c r="F19" s="94">
        <v>8.5163035244607013</v>
      </c>
      <c r="G19" s="95">
        <v>1532.9346344029263</v>
      </c>
      <c r="I19" s="82" t="s">
        <v>171</v>
      </c>
      <c r="J19" s="95">
        <v>7.1587301587301591</v>
      </c>
      <c r="K19" s="95">
        <v>2505.5555555555557</v>
      </c>
      <c r="M19" s="236" t="s">
        <v>39</v>
      </c>
      <c r="N19" s="237">
        <v>30.017410586148927</v>
      </c>
      <c r="O19" s="237">
        <v>13808.008869628506</v>
      </c>
      <c r="U19" s="82" t="s">
        <v>48</v>
      </c>
      <c r="V19" s="95">
        <v>102.96803652968036</v>
      </c>
      <c r="W19" s="95">
        <v>9781.9634703196352</v>
      </c>
      <c r="Y19" s="82" t="s">
        <v>39</v>
      </c>
      <c r="Z19" s="95">
        <v>32.122767857142861</v>
      </c>
      <c r="AA19" s="95">
        <v>14776.473214285714</v>
      </c>
      <c r="AC19" s="447" t="s">
        <v>35</v>
      </c>
      <c r="AD19" s="82"/>
      <c r="AE19" s="82">
        <v>1</v>
      </c>
      <c r="AF19" s="82">
        <v>1</v>
      </c>
      <c r="AG19" s="82">
        <v>1</v>
      </c>
      <c r="AH19" s="82"/>
      <c r="AI19" s="82">
        <v>1</v>
      </c>
      <c r="AJ19" s="82">
        <v>1</v>
      </c>
      <c r="AK19" s="69">
        <f t="shared" si="0"/>
        <v>0.7142857142857143</v>
      </c>
      <c r="AM19" s="439" t="s">
        <v>32</v>
      </c>
      <c r="AN19" s="439" t="s">
        <v>317</v>
      </c>
      <c r="AO19" s="255"/>
    </row>
    <row r="20" spans="1:42" ht="14" x14ac:dyDescent="0.3">
      <c r="A20" s="82" t="s">
        <v>131</v>
      </c>
      <c r="B20" s="115">
        <v>5.2199074074074074</v>
      </c>
      <c r="C20" s="115">
        <v>7955.1388888888887</v>
      </c>
      <c r="E20" s="82" t="s">
        <v>95</v>
      </c>
      <c r="F20" s="94">
        <v>5.6516290726817049</v>
      </c>
      <c r="G20" s="95">
        <v>1525.9398496240603</v>
      </c>
      <c r="I20" s="82" t="s">
        <v>48</v>
      </c>
      <c r="J20" s="95">
        <v>25.273243940002679</v>
      </c>
      <c r="K20" s="95">
        <v>2400.9581743002545</v>
      </c>
      <c r="M20" s="239" t="s">
        <v>95</v>
      </c>
      <c r="N20" s="237">
        <v>47.473684210526315</v>
      </c>
      <c r="O20" s="237">
        <v>12817.894736842105</v>
      </c>
      <c r="U20" s="82" t="s">
        <v>35</v>
      </c>
      <c r="V20" s="95">
        <v>52.74337488699117</v>
      </c>
      <c r="W20" s="95">
        <v>9757.5243540933661</v>
      </c>
      <c r="Y20" s="82" t="s">
        <v>30</v>
      </c>
      <c r="Z20" s="95">
        <v>39.137419281749182</v>
      </c>
      <c r="AA20" s="95">
        <v>14480.845134247196</v>
      </c>
      <c r="AC20" s="447" t="s">
        <v>37</v>
      </c>
      <c r="AD20" s="82"/>
      <c r="AE20" s="82">
        <v>1</v>
      </c>
      <c r="AF20" s="82">
        <v>1</v>
      </c>
      <c r="AG20" s="82">
        <v>1</v>
      </c>
      <c r="AH20" s="82"/>
      <c r="AI20" s="82">
        <v>1</v>
      </c>
      <c r="AJ20" s="82">
        <v>1</v>
      </c>
      <c r="AK20" s="69">
        <f t="shared" si="0"/>
        <v>0.7142857142857143</v>
      </c>
      <c r="AM20" s="439" t="s">
        <v>39</v>
      </c>
      <c r="AN20" s="439" t="s">
        <v>317</v>
      </c>
      <c r="AO20" s="255" t="s">
        <v>300</v>
      </c>
    </row>
    <row r="21" spans="1:42" ht="14" x14ac:dyDescent="0.3">
      <c r="A21" s="82" t="s">
        <v>134</v>
      </c>
      <c r="B21" s="115">
        <v>2.6099537037037037</v>
      </c>
      <c r="C21" s="115">
        <v>7686.3136574074078</v>
      </c>
      <c r="E21" s="82" t="s">
        <v>102</v>
      </c>
      <c r="F21" s="94">
        <v>7.7758620689655169</v>
      </c>
      <c r="G21" s="95">
        <v>1492.9655172413793</v>
      </c>
      <c r="I21" s="82" t="s">
        <v>91</v>
      </c>
      <c r="J21" s="95">
        <v>13.20600982358828</v>
      </c>
      <c r="K21" s="95">
        <v>2377.0817682458905</v>
      </c>
      <c r="M21" s="236" t="s">
        <v>81</v>
      </c>
      <c r="N21" s="237">
        <v>40.743046016483518</v>
      </c>
      <c r="O21" s="237">
        <v>12432.700892857143</v>
      </c>
      <c r="U21" s="82" t="s">
        <v>261</v>
      </c>
      <c r="V21" s="95">
        <v>27.234299516908209</v>
      </c>
      <c r="W21" s="95">
        <v>9259.6618357487914</v>
      </c>
      <c r="Y21" s="82" t="s">
        <v>277</v>
      </c>
      <c r="Z21" s="95">
        <v>116.23711340206187</v>
      </c>
      <c r="AA21" s="95">
        <v>13948.453608247424</v>
      </c>
      <c r="AC21" s="447" t="s">
        <v>77</v>
      </c>
      <c r="AD21" s="82"/>
      <c r="AE21" s="82">
        <v>1</v>
      </c>
      <c r="AF21" s="82">
        <v>1</v>
      </c>
      <c r="AG21" s="82">
        <v>1</v>
      </c>
      <c r="AH21" s="82"/>
      <c r="AI21" s="82">
        <v>1</v>
      </c>
      <c r="AJ21" s="82">
        <v>1</v>
      </c>
      <c r="AK21" s="69">
        <f t="shared" si="0"/>
        <v>0.7142857142857143</v>
      </c>
      <c r="AM21" s="439" t="s">
        <v>30</v>
      </c>
      <c r="AN21" s="439" t="s">
        <v>302</v>
      </c>
      <c r="AO21" s="255" t="s">
        <v>300</v>
      </c>
    </row>
    <row r="22" spans="1:42" ht="14" x14ac:dyDescent="0.3">
      <c r="A22" s="82" t="s">
        <v>59</v>
      </c>
      <c r="B22" s="115">
        <v>40.851449275362313</v>
      </c>
      <c r="C22" s="115">
        <v>7353.2608695652161</v>
      </c>
      <c r="E22" s="82" t="s">
        <v>92</v>
      </c>
      <c r="F22" s="94">
        <v>5.6516290726817049</v>
      </c>
      <c r="G22" s="95">
        <v>1412.9072681704263</v>
      </c>
      <c r="I22" s="82" t="s">
        <v>32</v>
      </c>
      <c r="J22" s="95">
        <v>17.499118165784832</v>
      </c>
      <c r="K22" s="95">
        <v>2309.8835978835978</v>
      </c>
      <c r="M22" s="236" t="s">
        <v>25</v>
      </c>
      <c r="N22" s="237">
        <v>246.49699502433745</v>
      </c>
      <c r="O22" s="237">
        <v>12405.964859130539</v>
      </c>
      <c r="U22" s="82" t="s">
        <v>103</v>
      </c>
      <c r="V22" s="95">
        <v>55.269607843137251</v>
      </c>
      <c r="W22" s="95">
        <v>8290.4411764705874</v>
      </c>
      <c r="Y22" s="82" t="s">
        <v>107</v>
      </c>
      <c r="Z22" s="95">
        <v>32.03125</v>
      </c>
      <c r="AA22" s="95">
        <v>11531.25</v>
      </c>
      <c r="AC22" s="447" t="s">
        <v>73</v>
      </c>
      <c r="AD22" s="82"/>
      <c r="AE22" s="82">
        <v>1</v>
      </c>
      <c r="AF22" s="82">
        <v>1</v>
      </c>
      <c r="AG22" s="82">
        <v>1</v>
      </c>
      <c r="AH22" s="82"/>
      <c r="AI22" s="82"/>
      <c r="AJ22" s="82">
        <v>1</v>
      </c>
      <c r="AK22" s="69">
        <f t="shared" si="0"/>
        <v>0.5714285714285714</v>
      </c>
      <c r="AM22" s="439" t="s">
        <v>37</v>
      </c>
      <c r="AN22" s="439" t="s">
        <v>320</v>
      </c>
      <c r="AO22" s="255"/>
    </row>
    <row r="23" spans="1:42" ht="14" x14ac:dyDescent="0.3">
      <c r="A23" s="82" t="s">
        <v>122</v>
      </c>
      <c r="B23" s="115">
        <v>32.681159420289852</v>
      </c>
      <c r="C23" s="115">
        <v>5882.6086956521731</v>
      </c>
      <c r="E23" s="82" t="s">
        <v>73</v>
      </c>
      <c r="F23" s="94">
        <v>4.6442333244751532</v>
      </c>
      <c r="G23" s="95">
        <v>1346.8276640977942</v>
      </c>
      <c r="I23" s="82" t="s">
        <v>37</v>
      </c>
      <c r="J23" s="95">
        <v>18.539546225614927</v>
      </c>
      <c r="K23" s="95">
        <v>2224.7455470737914</v>
      </c>
      <c r="M23" s="236" t="s">
        <v>200</v>
      </c>
      <c r="N23" s="237">
        <v>16.520146520146522</v>
      </c>
      <c r="O23" s="237">
        <v>12390.109890109892</v>
      </c>
      <c r="U23" s="82" t="s">
        <v>130</v>
      </c>
      <c r="V23" s="95">
        <v>27.234299516908209</v>
      </c>
      <c r="W23" s="95">
        <v>7625.6038647342984</v>
      </c>
      <c r="Y23" s="82" t="s">
        <v>275</v>
      </c>
      <c r="Z23" s="95">
        <v>36.665808150183153</v>
      </c>
      <c r="AA23" s="95">
        <v>10006.891025641027</v>
      </c>
      <c r="AC23" s="447" t="s">
        <v>192</v>
      </c>
      <c r="AD23" s="82"/>
      <c r="AE23" s="82"/>
      <c r="AF23" s="82"/>
      <c r="AG23" s="82">
        <v>1</v>
      </c>
      <c r="AH23" s="82">
        <v>1</v>
      </c>
      <c r="AI23" s="82">
        <v>1</v>
      </c>
      <c r="AJ23" s="82">
        <v>1</v>
      </c>
      <c r="AK23" s="69">
        <f t="shared" si="0"/>
        <v>0.5714285714285714</v>
      </c>
      <c r="AM23" s="439" t="s">
        <v>133</v>
      </c>
      <c r="AN23" s="439" t="s">
        <v>320</v>
      </c>
      <c r="AO23" s="255"/>
    </row>
    <row r="24" spans="1:42" ht="14" x14ac:dyDescent="0.3">
      <c r="A24" s="82" t="s">
        <v>31</v>
      </c>
      <c r="B24" s="115">
        <v>4.7896433004562535</v>
      </c>
      <c r="C24" s="115">
        <v>5179.6233393719804</v>
      </c>
      <c r="E24" s="82" t="s">
        <v>81</v>
      </c>
      <c r="F24" s="94">
        <v>4.6956321151136553</v>
      </c>
      <c r="G24" s="95">
        <v>1314.7769922318234</v>
      </c>
      <c r="I24" s="82" t="s">
        <v>41</v>
      </c>
      <c r="J24" s="95">
        <v>18.315027493109831</v>
      </c>
      <c r="K24" s="95">
        <v>2197.8032991731798</v>
      </c>
      <c r="M24" s="236" t="s">
        <v>62</v>
      </c>
      <c r="N24" s="237">
        <v>34.158731413871216</v>
      </c>
      <c r="O24" s="237">
        <v>11649.768218623482</v>
      </c>
      <c r="U24" s="82" t="s">
        <v>183</v>
      </c>
      <c r="V24" s="95">
        <v>60.695619572029727</v>
      </c>
      <c r="W24" s="95">
        <v>7101.3874899274779</v>
      </c>
      <c r="Y24" s="82" t="s">
        <v>32</v>
      </c>
      <c r="Z24" s="95">
        <v>72.451286122597338</v>
      </c>
      <c r="AA24" s="95">
        <v>9563.5697681828497</v>
      </c>
      <c r="AC24" s="447" t="s">
        <v>62</v>
      </c>
      <c r="AD24" s="82">
        <v>1</v>
      </c>
      <c r="AE24" s="82">
        <v>1</v>
      </c>
      <c r="AF24" s="82"/>
      <c r="AG24" s="82">
        <v>1</v>
      </c>
      <c r="AH24" s="82"/>
      <c r="AI24" s="82">
        <v>1</v>
      </c>
      <c r="AJ24" s="82"/>
      <c r="AK24" s="69">
        <f t="shared" si="0"/>
        <v>0.5714285714285714</v>
      </c>
      <c r="AM24" s="439" t="s">
        <v>28</v>
      </c>
      <c r="AN24" s="439" t="s">
        <v>303</v>
      </c>
      <c r="AO24" s="255"/>
    </row>
    <row r="25" spans="1:42" ht="14" x14ac:dyDescent="0.3">
      <c r="A25" s="82" t="s">
        <v>25</v>
      </c>
      <c r="B25" s="115">
        <v>10.21694534271675</v>
      </c>
      <c r="C25" s="115">
        <v>5003.2300796358368</v>
      </c>
      <c r="E25" s="82" t="s">
        <v>58</v>
      </c>
      <c r="F25" s="94">
        <v>3.2446043165467624</v>
      </c>
      <c r="G25" s="95">
        <v>1297.841726618705</v>
      </c>
      <c r="I25" s="82" t="s">
        <v>59</v>
      </c>
      <c r="J25" s="95">
        <v>12.186235308372712</v>
      </c>
      <c r="K25" s="95">
        <v>2193.5223555070884</v>
      </c>
      <c r="M25" s="236" t="s">
        <v>107</v>
      </c>
      <c r="N25" s="237">
        <v>76.942158626510306</v>
      </c>
      <c r="O25" s="237">
        <v>10771.902207711442</v>
      </c>
      <c r="U25" s="82" t="s">
        <v>62</v>
      </c>
      <c r="V25" s="95">
        <v>24.363530718539398</v>
      </c>
      <c r="W25" s="95">
        <v>7016.6968469393469</v>
      </c>
      <c r="Y25" s="82" t="s">
        <v>35</v>
      </c>
      <c r="Z25" s="95">
        <v>48.229910714285715</v>
      </c>
      <c r="AA25" s="95">
        <v>8922.5334821428569</v>
      </c>
      <c r="AC25" s="447" t="s">
        <v>59</v>
      </c>
      <c r="AD25" s="82"/>
      <c r="AE25" s="82"/>
      <c r="AF25" s="82">
        <v>1</v>
      </c>
      <c r="AG25" s="82">
        <v>1</v>
      </c>
      <c r="AH25" s="82">
        <v>1</v>
      </c>
      <c r="AI25" s="82">
        <v>1</v>
      </c>
      <c r="AJ25" s="82"/>
      <c r="AK25" s="69">
        <f t="shared" si="0"/>
        <v>0.5714285714285714</v>
      </c>
      <c r="AM25" s="439" t="s">
        <v>77</v>
      </c>
      <c r="AN25" s="439" t="s">
        <v>303</v>
      </c>
      <c r="AO25" s="255"/>
    </row>
    <row r="26" spans="1:42" ht="14" x14ac:dyDescent="0.3">
      <c r="A26" s="82" t="s">
        <v>51</v>
      </c>
      <c r="B26" s="115">
        <v>5.4468599033816423</v>
      </c>
      <c r="C26" s="115">
        <v>4357.4879227053134</v>
      </c>
      <c r="E26" s="82" t="s">
        <v>25</v>
      </c>
      <c r="F26" s="94">
        <v>25.449516676601267</v>
      </c>
      <c r="G26" s="95">
        <v>1272.4758338300635</v>
      </c>
      <c r="I26" s="82" t="s">
        <v>25</v>
      </c>
      <c r="J26" s="95">
        <v>35.455264103358623</v>
      </c>
      <c r="K26" s="95">
        <v>1811.0159617412983</v>
      </c>
      <c r="M26" s="239" t="s">
        <v>50</v>
      </c>
      <c r="N26" s="237">
        <v>36.309263264720357</v>
      </c>
      <c r="O26" s="237">
        <v>8169.5842345620804</v>
      </c>
      <c r="U26" s="82" t="s">
        <v>133</v>
      </c>
      <c r="V26" s="95">
        <v>36.445900824097748</v>
      </c>
      <c r="W26" s="95">
        <v>6560.262148337596</v>
      </c>
      <c r="Y26" s="82" t="s">
        <v>79</v>
      </c>
      <c r="Z26" s="95">
        <v>32.03125</v>
      </c>
      <c r="AA26" s="95">
        <v>8616.40625</v>
      </c>
      <c r="AC26" s="447" t="s">
        <v>95</v>
      </c>
      <c r="AD26" s="82">
        <v>1</v>
      </c>
      <c r="AE26" s="82">
        <v>1</v>
      </c>
      <c r="AF26" s="82">
        <v>1</v>
      </c>
      <c r="AG26" s="82">
        <v>1</v>
      </c>
      <c r="AH26" s="82"/>
      <c r="AI26" s="82"/>
      <c r="AJ26" s="82"/>
      <c r="AK26" s="69">
        <f t="shared" si="0"/>
        <v>0.5714285714285714</v>
      </c>
      <c r="AM26" s="439" t="s">
        <v>51</v>
      </c>
      <c r="AN26" s="439" t="s">
        <v>306</v>
      </c>
      <c r="AO26" s="255"/>
    </row>
    <row r="27" spans="1:42" ht="14" x14ac:dyDescent="0.3">
      <c r="A27" s="82" t="s">
        <v>35</v>
      </c>
      <c r="B27" s="115">
        <v>2.6099537037037037</v>
      </c>
      <c r="C27" s="115">
        <v>3977.5694444444443</v>
      </c>
      <c r="E27" s="82" t="s">
        <v>50</v>
      </c>
      <c r="F27" s="94">
        <v>3.9047619047619047</v>
      </c>
      <c r="G27" s="95">
        <v>878.57142857142856</v>
      </c>
      <c r="I27" s="82" t="s">
        <v>103</v>
      </c>
      <c r="J27" s="95">
        <v>11.65374677002584</v>
      </c>
      <c r="K27" s="95">
        <v>1748.062015503876</v>
      </c>
      <c r="M27" s="239" t="s">
        <v>129</v>
      </c>
      <c r="N27" s="237">
        <v>16.371584051440166</v>
      </c>
      <c r="O27" s="237">
        <v>7858.3603446912803</v>
      </c>
      <c r="U27" s="82" t="s">
        <v>49</v>
      </c>
      <c r="V27" s="95">
        <v>32.600281638502814</v>
      </c>
      <c r="W27" s="95">
        <v>6550.1199880012</v>
      </c>
      <c r="Y27" s="82" t="s">
        <v>41</v>
      </c>
      <c r="Z27" s="95">
        <v>20.650183150183153</v>
      </c>
      <c r="AA27" s="95">
        <v>8260.0732600732608</v>
      </c>
      <c r="AC27" s="447" t="s">
        <v>133</v>
      </c>
      <c r="AD27" s="82">
        <v>1</v>
      </c>
      <c r="AE27" s="82"/>
      <c r="AF27" s="82">
        <v>1</v>
      </c>
      <c r="AG27" s="82">
        <v>1</v>
      </c>
      <c r="AH27" s="82"/>
      <c r="AI27" s="82">
        <v>1</v>
      </c>
      <c r="AJ27" s="82"/>
      <c r="AK27" s="69">
        <f t="shared" si="0"/>
        <v>0.5714285714285714</v>
      </c>
      <c r="AM27" s="439" t="s">
        <v>73</v>
      </c>
      <c r="AN27" s="439" t="s">
        <v>306</v>
      </c>
      <c r="AO27" s="255"/>
    </row>
    <row r="28" spans="1:42" ht="14" x14ac:dyDescent="0.3">
      <c r="A28" s="82" t="s">
        <v>128</v>
      </c>
      <c r="B28" s="115">
        <v>3.000465573656363</v>
      </c>
      <c r="C28" s="115">
        <v>3037.6328842940684</v>
      </c>
      <c r="E28" s="82" t="s">
        <v>101</v>
      </c>
      <c r="F28" s="94">
        <v>13.648828314715882</v>
      </c>
      <c r="G28" s="95">
        <v>750.68555730937339</v>
      </c>
      <c r="I28" s="82" t="s">
        <v>101</v>
      </c>
      <c r="J28" s="95">
        <v>26.141192380345743</v>
      </c>
      <c r="K28" s="95">
        <v>1437.7655809190157</v>
      </c>
      <c r="M28" s="236" t="s">
        <v>32</v>
      </c>
      <c r="N28" s="237">
        <v>57.276490548991013</v>
      </c>
      <c r="O28" s="237">
        <v>7560.4967524668145</v>
      </c>
      <c r="U28" s="82" t="s">
        <v>41</v>
      </c>
      <c r="V28" s="95">
        <v>47.636138238859509</v>
      </c>
      <c r="W28" s="95">
        <v>5716.3365886631409</v>
      </c>
      <c r="Y28" s="82" t="s">
        <v>73</v>
      </c>
      <c r="Z28" s="95">
        <v>21.496060068225017</v>
      </c>
      <c r="AA28" s="95">
        <v>6233.8574197852549</v>
      </c>
      <c r="AC28" s="447" t="s">
        <v>58</v>
      </c>
      <c r="AD28" s="82"/>
      <c r="AE28" s="82">
        <v>1</v>
      </c>
      <c r="AF28" s="82"/>
      <c r="AG28" s="82">
        <v>1</v>
      </c>
      <c r="AH28" s="82"/>
      <c r="AI28" s="82">
        <v>1</v>
      </c>
      <c r="AJ28" s="82">
        <v>1</v>
      </c>
      <c r="AK28" s="69">
        <f t="shared" si="0"/>
        <v>0.5714285714285714</v>
      </c>
      <c r="AM28" s="439" t="s">
        <v>49</v>
      </c>
      <c r="AN28" s="439" t="s">
        <v>319</v>
      </c>
      <c r="AO28" s="255"/>
    </row>
    <row r="29" spans="1:42" ht="14" x14ac:dyDescent="0.3">
      <c r="A29" s="82" t="s">
        <v>48</v>
      </c>
      <c r="B29" s="115">
        <v>14.8653884863124</v>
      </c>
      <c r="C29" s="115">
        <v>2372.2209641706922</v>
      </c>
      <c r="E29" s="82" t="s">
        <v>69</v>
      </c>
      <c r="F29" s="94">
        <v>4.6590909090909092</v>
      </c>
      <c r="G29" s="95">
        <v>698.86363636363637</v>
      </c>
      <c r="I29" s="82" t="s">
        <v>183</v>
      </c>
      <c r="J29" s="95">
        <v>11.65374677002584</v>
      </c>
      <c r="K29" s="95">
        <v>1363.4883720930234</v>
      </c>
      <c r="M29" s="239" t="s">
        <v>36</v>
      </c>
      <c r="N29" s="237">
        <v>35.707104816252745</v>
      </c>
      <c r="O29" s="237">
        <v>6248.7433428442309</v>
      </c>
      <c r="U29" s="82" t="s">
        <v>136</v>
      </c>
      <c r="V29" s="95">
        <v>13.716545012165449</v>
      </c>
      <c r="W29" s="95">
        <v>4937.9562043795613</v>
      </c>
      <c r="Y29" s="82" t="s">
        <v>25</v>
      </c>
      <c r="Z29" s="95">
        <v>114.37644760499143</v>
      </c>
      <c r="AA29" s="95">
        <v>5718.8223802495713</v>
      </c>
      <c r="AC29" s="447" t="s">
        <v>28</v>
      </c>
      <c r="AD29" s="82">
        <v>1</v>
      </c>
      <c r="AE29" s="82">
        <v>1</v>
      </c>
      <c r="AF29" s="82"/>
      <c r="AG29" s="82"/>
      <c r="AH29" s="82">
        <v>1</v>
      </c>
      <c r="AI29" s="82">
        <v>1</v>
      </c>
      <c r="AJ29" s="82"/>
      <c r="AK29" s="69">
        <f t="shared" si="0"/>
        <v>0.5714285714285714</v>
      </c>
      <c r="AM29" s="439" t="s">
        <v>25</v>
      </c>
      <c r="AN29" s="439" t="s">
        <v>312</v>
      </c>
      <c r="AO29" s="255"/>
    </row>
    <row r="30" spans="1:42" ht="14" x14ac:dyDescent="0.3">
      <c r="A30" s="82" t="s">
        <v>32</v>
      </c>
      <c r="B30" s="115">
        <v>3.3759183776167472</v>
      </c>
      <c r="C30" s="115">
        <v>1846.1167094404186</v>
      </c>
      <c r="E30" s="82" t="s">
        <v>51</v>
      </c>
      <c r="F30" s="94">
        <v>4.8846796833057917</v>
      </c>
      <c r="G30" s="95">
        <v>683.85515566281083</v>
      </c>
      <c r="I30" s="82" t="s">
        <v>51</v>
      </c>
      <c r="J30" s="95">
        <v>7.1587301587301591</v>
      </c>
      <c r="K30" s="95">
        <v>1002.2222222222223</v>
      </c>
      <c r="M30" s="239" t="s">
        <v>58</v>
      </c>
      <c r="N30" s="237">
        <v>14.023631840796019</v>
      </c>
      <c r="O30" s="237">
        <v>5609.4527363184079</v>
      </c>
      <c r="U30" s="82" t="s">
        <v>107</v>
      </c>
      <c r="V30" s="95">
        <v>32.04035237283319</v>
      </c>
      <c r="W30" s="95">
        <v>4485.6493321966464</v>
      </c>
      <c r="Y30" s="82" t="s">
        <v>91</v>
      </c>
      <c r="Z30" s="95">
        <v>28.854806844390179</v>
      </c>
      <c r="AA30" s="95">
        <v>5193.8652319902321</v>
      </c>
      <c r="AC30" s="447" t="s">
        <v>81</v>
      </c>
      <c r="AD30" s="82">
        <v>1</v>
      </c>
      <c r="AE30" s="82">
        <v>1</v>
      </c>
      <c r="AF30" s="82"/>
      <c r="AG30" s="82">
        <v>1</v>
      </c>
      <c r="AH30" s="82"/>
      <c r="AI30" s="82"/>
      <c r="AJ30" s="82"/>
      <c r="AK30" s="69">
        <f t="shared" si="0"/>
        <v>0.42857142857142855</v>
      </c>
    </row>
    <row r="31" spans="1:42" ht="21.5" x14ac:dyDescent="0.3">
      <c r="A31" s="82" t="s">
        <v>133</v>
      </c>
      <c r="B31" s="115">
        <v>4.4113891404991943</v>
      </c>
      <c r="C31" s="115">
        <v>1794.4140939512881</v>
      </c>
      <c r="E31" s="82" t="s">
        <v>37</v>
      </c>
      <c r="F31" s="94">
        <v>5.5387972014301878</v>
      </c>
      <c r="G31" s="95">
        <v>664.65566417162256</v>
      </c>
      <c r="I31" s="82" t="s">
        <v>38</v>
      </c>
      <c r="J31" s="95">
        <v>7.1587301587301591</v>
      </c>
      <c r="K31" s="95">
        <v>701.55555555555554</v>
      </c>
      <c r="M31" s="239" t="s">
        <v>91</v>
      </c>
      <c r="N31" s="237">
        <v>30.748658025661168</v>
      </c>
      <c r="O31" s="237">
        <v>5534.7584446190103</v>
      </c>
      <c r="U31" s="82" t="s">
        <v>256</v>
      </c>
      <c r="V31" s="95">
        <v>13.716545012165449</v>
      </c>
      <c r="W31" s="95">
        <v>4457.8771289537708</v>
      </c>
      <c r="Y31" s="82" t="s">
        <v>58</v>
      </c>
      <c r="Z31" s="95">
        <v>11.623711340206187</v>
      </c>
      <c r="AA31" s="95">
        <v>4649.4845360824747</v>
      </c>
      <c r="AC31" s="447" t="s">
        <v>101</v>
      </c>
      <c r="AD31" s="82"/>
      <c r="AE31" s="82">
        <v>1</v>
      </c>
      <c r="AF31" s="82">
        <v>1</v>
      </c>
      <c r="AG31" s="82">
        <v>1</v>
      </c>
      <c r="AH31" s="82"/>
      <c r="AI31" s="82"/>
      <c r="AJ31" s="82"/>
      <c r="AK31" s="69">
        <f t="shared" si="0"/>
        <v>0.42857142857142855</v>
      </c>
      <c r="AM31" s="464" t="s">
        <v>330</v>
      </c>
      <c r="AN31" s="465" t="s">
        <v>311</v>
      </c>
      <c r="AO31" s="465" t="s">
        <v>328</v>
      </c>
      <c r="AP31" s="464" t="s">
        <v>329</v>
      </c>
    </row>
    <row r="32" spans="1:42" ht="14" x14ac:dyDescent="0.3">
      <c r="A32" s="82" t="s">
        <v>39</v>
      </c>
      <c r="B32" s="115">
        <v>2.9841955414967316</v>
      </c>
      <c r="C32" s="115">
        <v>1334.99909663278</v>
      </c>
      <c r="E32" s="82" t="s">
        <v>49</v>
      </c>
      <c r="F32" s="94">
        <v>3.7549389060180429</v>
      </c>
      <c r="G32" s="95">
        <v>623.31985839899505</v>
      </c>
      <c r="I32" s="82" t="s">
        <v>96</v>
      </c>
      <c r="J32" s="95">
        <v>14.835526315789474</v>
      </c>
      <c r="K32" s="95">
        <v>652.76315789473688</v>
      </c>
      <c r="M32" s="236" t="s">
        <v>203</v>
      </c>
      <c r="N32" s="237">
        <v>16.520146520146522</v>
      </c>
      <c r="O32" s="237">
        <v>5451.6483516483522</v>
      </c>
      <c r="U32" s="82" t="s">
        <v>32</v>
      </c>
      <c r="V32" s="95">
        <v>29.181790400638629</v>
      </c>
      <c r="W32" s="95">
        <v>3851.9963328842991</v>
      </c>
      <c r="Y32" s="82" t="s">
        <v>37</v>
      </c>
      <c r="Z32" s="95">
        <v>32.03125</v>
      </c>
      <c r="AA32" s="95">
        <v>3843.75</v>
      </c>
      <c r="AC32" s="447" t="s">
        <v>83</v>
      </c>
      <c r="AD32" s="82">
        <v>1</v>
      </c>
      <c r="AE32" s="82">
        <v>1</v>
      </c>
      <c r="AF32" s="82"/>
      <c r="AG32" s="82"/>
      <c r="AH32" s="82"/>
      <c r="AI32" s="82">
        <v>1</v>
      </c>
      <c r="AJ32" s="82"/>
      <c r="AK32" s="69">
        <f t="shared" si="0"/>
        <v>0.42857142857142855</v>
      </c>
      <c r="AM32" s="466" t="s">
        <v>40</v>
      </c>
      <c r="AN32" s="466" t="s">
        <v>301</v>
      </c>
      <c r="AO32" s="467">
        <v>132666</v>
      </c>
      <c r="AP32" s="468">
        <v>0.71</v>
      </c>
    </row>
    <row r="33" spans="1:42" ht="14" x14ac:dyDescent="0.3">
      <c r="A33" s="82" t="s">
        <v>130</v>
      </c>
      <c r="B33" s="115">
        <v>4.2149532710280377</v>
      </c>
      <c r="C33" s="115">
        <v>1180.1869158878505</v>
      </c>
      <c r="E33" s="82" t="s">
        <v>59</v>
      </c>
      <c r="F33" s="94">
        <v>3.9316964072336087</v>
      </c>
      <c r="G33" s="95">
        <v>620.3638040062749</v>
      </c>
      <c r="M33" s="239" t="s">
        <v>204</v>
      </c>
      <c r="N33" s="237">
        <v>14.023631840796019</v>
      </c>
      <c r="O33" s="237">
        <v>5160.6965174129355</v>
      </c>
      <c r="U33" s="82" t="s">
        <v>51</v>
      </c>
      <c r="V33" s="95">
        <v>27.433090024330898</v>
      </c>
      <c r="W33" s="95">
        <v>3840.6326034063259</v>
      </c>
      <c r="Y33" s="82" t="s">
        <v>204</v>
      </c>
      <c r="Z33" s="95">
        <v>20.650183150183153</v>
      </c>
      <c r="AA33" s="95">
        <v>3799.6336996337004</v>
      </c>
      <c r="AC33" s="447" t="s">
        <v>102</v>
      </c>
      <c r="AD33" s="82">
        <v>1</v>
      </c>
      <c r="AE33" s="82">
        <v>1</v>
      </c>
      <c r="AF33" s="82"/>
      <c r="AG33" s="82">
        <v>1</v>
      </c>
      <c r="AH33" s="82"/>
      <c r="AI33" s="82"/>
      <c r="AJ33" s="82"/>
      <c r="AK33" s="69">
        <f t="shared" si="0"/>
        <v>0.42857142857142855</v>
      </c>
      <c r="AM33" s="466" t="s">
        <v>192</v>
      </c>
      <c r="AN33" s="466" t="s">
        <v>301</v>
      </c>
      <c r="AO33" s="467">
        <v>2071781</v>
      </c>
      <c r="AP33" s="468">
        <v>0.56999999999999995</v>
      </c>
    </row>
    <row r="34" spans="1:42" ht="14" x14ac:dyDescent="0.3">
      <c r="A34" s="82" t="s">
        <v>129</v>
      </c>
      <c r="B34" s="115">
        <v>6.7518367552334944</v>
      </c>
      <c r="C34" s="115">
        <v>641.42449174718195</v>
      </c>
      <c r="E34" s="82" t="s">
        <v>32</v>
      </c>
      <c r="F34" s="94">
        <v>4.3944154697563906</v>
      </c>
      <c r="G34" s="95">
        <v>580.06284200784364</v>
      </c>
      <c r="M34" s="236" t="s">
        <v>49</v>
      </c>
      <c r="N34" s="237">
        <v>26.005820857156284</v>
      </c>
      <c r="O34" s="237">
        <v>5092.940557478657</v>
      </c>
      <c r="U34" s="82" t="s">
        <v>92</v>
      </c>
      <c r="V34" s="95">
        <v>13.716545012165449</v>
      </c>
      <c r="W34" s="95">
        <v>3429.1362530413621</v>
      </c>
      <c r="Y34" s="82" t="s">
        <v>68</v>
      </c>
      <c r="Z34" s="95">
        <v>32.214285714285715</v>
      </c>
      <c r="AA34" s="95">
        <v>3092.5714285714284</v>
      </c>
      <c r="AC34" s="447" t="s">
        <v>36</v>
      </c>
      <c r="AD34" s="82"/>
      <c r="AE34" s="82">
        <v>1</v>
      </c>
      <c r="AF34" s="82">
        <v>1</v>
      </c>
      <c r="AG34" s="82">
        <v>1</v>
      </c>
      <c r="AH34" s="82"/>
      <c r="AI34" s="82"/>
      <c r="AJ34" s="82"/>
      <c r="AK34" s="69">
        <f t="shared" si="0"/>
        <v>0.42857142857142855</v>
      </c>
      <c r="AM34" s="466" t="s">
        <v>84</v>
      </c>
      <c r="AN34" s="466" t="s">
        <v>301</v>
      </c>
      <c r="AO34" s="467">
        <v>2280056</v>
      </c>
      <c r="AP34" s="468">
        <v>0.71</v>
      </c>
    </row>
    <row r="35" spans="1:42" ht="14" x14ac:dyDescent="0.3">
      <c r="A35" s="82" t="s">
        <v>40</v>
      </c>
      <c r="B35" s="115">
        <v>4.7092642914653782</v>
      </c>
      <c r="C35" s="115">
        <v>380.71281199677935</v>
      </c>
      <c r="E35" s="82" t="s">
        <v>107</v>
      </c>
      <c r="F35" s="94">
        <v>3.9700704225352115</v>
      </c>
      <c r="G35" s="95">
        <v>555.80985915492965</v>
      </c>
      <c r="M35" s="236" t="s">
        <v>133</v>
      </c>
      <c r="N35" s="237">
        <v>27.415341237709658</v>
      </c>
      <c r="O35" s="237">
        <v>4934.7614227877384</v>
      </c>
      <c r="U35" s="82" t="s">
        <v>199</v>
      </c>
      <c r="V35" s="95">
        <v>13.716545012165449</v>
      </c>
      <c r="W35" s="95">
        <v>3017.6399026763988</v>
      </c>
      <c r="Y35" s="82" t="s">
        <v>274</v>
      </c>
      <c r="Z35" s="95">
        <v>32.03125</v>
      </c>
      <c r="AA35" s="95">
        <v>1697.65625</v>
      </c>
      <c r="AC35" s="447" t="s">
        <v>103</v>
      </c>
      <c r="AD35" s="82"/>
      <c r="AE35" s="82"/>
      <c r="AF35" s="82">
        <v>1</v>
      </c>
      <c r="AG35" s="82">
        <v>1</v>
      </c>
      <c r="AH35" s="82"/>
      <c r="AI35" s="82">
        <v>1</v>
      </c>
      <c r="AJ35" s="82"/>
      <c r="AK35" s="69">
        <f t="shared" ref="AK35:AK66" si="1">(SUM(AD35:AJ35))/7</f>
        <v>0.42857142857142855</v>
      </c>
      <c r="AM35" s="466" t="s">
        <v>62</v>
      </c>
      <c r="AN35" s="466" t="s">
        <v>301</v>
      </c>
      <c r="AO35" s="467">
        <v>83035</v>
      </c>
      <c r="AP35" s="468">
        <v>0.56999999999999995</v>
      </c>
    </row>
    <row r="36" spans="1:42" ht="14" x14ac:dyDescent="0.3">
      <c r="A36" s="82" t="s">
        <v>132</v>
      </c>
      <c r="B36" s="115">
        <v>5.3333836553945249</v>
      </c>
      <c r="C36" s="115">
        <v>240.00226449275362</v>
      </c>
      <c r="E36" s="82" t="s">
        <v>36</v>
      </c>
      <c r="F36" s="94">
        <v>3.1398612279007958</v>
      </c>
      <c r="G36" s="95">
        <v>549.47571488263929</v>
      </c>
      <c r="M36" s="236" t="s">
        <v>35</v>
      </c>
      <c r="N36" s="237">
        <v>25.167410714285715</v>
      </c>
      <c r="O36" s="237">
        <v>4655.9709821428569</v>
      </c>
      <c r="U36" s="82" t="s">
        <v>91</v>
      </c>
      <c r="V36" s="95">
        <v>13.716545012165449</v>
      </c>
      <c r="W36" s="95">
        <v>2468.9781021897807</v>
      </c>
      <c r="Y36" s="82" t="s">
        <v>96</v>
      </c>
      <c r="Z36" s="95">
        <v>32.03125</v>
      </c>
      <c r="AA36" s="95">
        <v>1409.375</v>
      </c>
      <c r="AC36" s="447" t="s">
        <v>76</v>
      </c>
      <c r="AD36" s="82"/>
      <c r="AE36" s="82">
        <v>1</v>
      </c>
      <c r="AF36" s="82"/>
      <c r="AG36" s="82">
        <v>1</v>
      </c>
      <c r="AH36" s="82"/>
      <c r="AI36" s="82"/>
      <c r="AJ36" s="82">
        <v>1</v>
      </c>
      <c r="AK36" s="69">
        <f t="shared" si="1"/>
        <v>0.42857142857142855</v>
      </c>
      <c r="AM36" s="466" t="s">
        <v>31</v>
      </c>
      <c r="AN36" s="466" t="s">
        <v>301</v>
      </c>
      <c r="AO36" s="467">
        <v>85552</v>
      </c>
      <c r="AP36" s="468">
        <v>0.86</v>
      </c>
    </row>
    <row r="37" spans="1:42" ht="14" x14ac:dyDescent="0.3">
      <c r="A37" s="82" t="s">
        <v>136</v>
      </c>
      <c r="B37" s="115">
        <v>0.65248842592592593</v>
      </c>
      <c r="C37" s="115">
        <v>212.05873842592592</v>
      </c>
      <c r="E37" s="82" t="s">
        <v>38</v>
      </c>
      <c r="F37" s="94">
        <v>5.187823540664926</v>
      </c>
      <c r="G37" s="95">
        <v>518.11132357358213</v>
      </c>
      <c r="M37" s="236" t="s">
        <v>103</v>
      </c>
      <c r="N37" s="237">
        <v>25.167410714285715</v>
      </c>
      <c r="O37" s="237">
        <v>3775.1116071428573</v>
      </c>
      <c r="U37" s="82" t="s">
        <v>37</v>
      </c>
      <c r="V37" s="95">
        <v>18.423202614379086</v>
      </c>
      <c r="W37" s="95">
        <v>2210.7843137254904</v>
      </c>
      <c r="Y37" s="82" t="s">
        <v>48</v>
      </c>
      <c r="Z37" s="95">
        <v>11.623711340206187</v>
      </c>
      <c r="AA37" s="95">
        <v>1104.2525773195878</v>
      </c>
      <c r="AC37" s="447" t="s">
        <v>87</v>
      </c>
      <c r="AD37" s="82"/>
      <c r="AE37" s="82">
        <v>1</v>
      </c>
      <c r="AF37" s="82"/>
      <c r="AG37" s="82">
        <v>1</v>
      </c>
      <c r="AH37" s="82"/>
      <c r="AI37" s="82">
        <v>1</v>
      </c>
      <c r="AJ37" s="82"/>
      <c r="AK37" s="69">
        <f t="shared" si="1"/>
        <v>0.42857142857142855</v>
      </c>
      <c r="AM37" s="466" t="s">
        <v>29</v>
      </c>
      <c r="AN37" s="466" t="s">
        <v>301</v>
      </c>
      <c r="AO37" s="467">
        <v>704231</v>
      </c>
      <c r="AP37" s="468">
        <v>0.71</v>
      </c>
    </row>
    <row r="38" spans="1:42" ht="14" x14ac:dyDescent="0.3">
      <c r="A38" s="82" t="s">
        <v>45</v>
      </c>
      <c r="B38" s="115">
        <v>10.439814814814815</v>
      </c>
      <c r="C38" s="115">
        <v>208.7962962962963</v>
      </c>
      <c r="E38" s="82" t="s">
        <v>75</v>
      </c>
      <c r="F38" s="94">
        <v>5.3183962264150946</v>
      </c>
      <c r="G38" s="95">
        <v>510.56603773584908</v>
      </c>
      <c r="M38" s="239" t="s">
        <v>79</v>
      </c>
      <c r="N38" s="237">
        <v>14.023631840796019</v>
      </c>
      <c r="O38" s="237">
        <v>3772.3569651741291</v>
      </c>
      <c r="U38" s="82" t="s">
        <v>38</v>
      </c>
      <c r="V38" s="95">
        <v>21.517175572519086</v>
      </c>
      <c r="W38" s="95">
        <v>2108.6832061068703</v>
      </c>
      <c r="Y38" s="82" t="s">
        <v>271</v>
      </c>
      <c r="Z38" s="95">
        <v>11.623711340206187</v>
      </c>
      <c r="AA38" s="95">
        <v>523.06701030927843</v>
      </c>
      <c r="AC38" s="447" t="s">
        <v>79</v>
      </c>
      <c r="AD38" s="82"/>
      <c r="AE38" s="82">
        <v>1</v>
      </c>
      <c r="AF38" s="82"/>
      <c r="AG38" s="82">
        <v>1</v>
      </c>
      <c r="AH38" s="82"/>
      <c r="AI38" s="82"/>
      <c r="AJ38" s="82">
        <v>1</v>
      </c>
      <c r="AK38" s="69">
        <f t="shared" si="1"/>
        <v>0.42857142857142855</v>
      </c>
      <c r="AM38" s="466" t="s">
        <v>333</v>
      </c>
      <c r="AN38" s="466" t="s">
        <v>301</v>
      </c>
      <c r="AO38" s="467">
        <v>37724</v>
      </c>
      <c r="AP38" s="468">
        <v>0.71</v>
      </c>
    </row>
    <row r="39" spans="1:42" ht="14" x14ac:dyDescent="0.3">
      <c r="A39" s="82" t="s">
        <v>41</v>
      </c>
      <c r="B39" s="115">
        <v>2.6666918276972624</v>
      </c>
      <c r="C39" s="115">
        <v>120.00113224637681</v>
      </c>
      <c r="E39" s="82" t="s">
        <v>68</v>
      </c>
      <c r="F39" s="94">
        <v>5.1006420101368022</v>
      </c>
      <c r="G39" s="95">
        <v>489.66163297313301</v>
      </c>
      <c r="M39" s="236" t="s">
        <v>199</v>
      </c>
      <c r="N39" s="237">
        <v>16.520146520146522</v>
      </c>
      <c r="O39" s="237">
        <v>3634.432234432235</v>
      </c>
      <c r="U39" s="82" t="s">
        <v>254</v>
      </c>
      <c r="V39" s="95">
        <v>13.716545012165449</v>
      </c>
      <c r="W39" s="95">
        <v>1234.4890510948903</v>
      </c>
      <c r="AC39" s="447" t="s">
        <v>38</v>
      </c>
      <c r="AD39" s="82"/>
      <c r="AE39" s="82">
        <v>1</v>
      </c>
      <c r="AF39" s="82">
        <v>1</v>
      </c>
      <c r="AG39" s="82"/>
      <c r="AH39" s="82"/>
      <c r="AI39" s="82">
        <v>1</v>
      </c>
      <c r="AJ39" s="82"/>
      <c r="AK39" s="69">
        <f t="shared" si="1"/>
        <v>0.42857142857142855</v>
      </c>
      <c r="AM39" s="466" t="s">
        <v>41</v>
      </c>
      <c r="AN39" s="466" t="s">
        <v>301</v>
      </c>
      <c r="AO39" s="469">
        <v>87340</v>
      </c>
      <c r="AP39" s="468">
        <v>1</v>
      </c>
    </row>
    <row r="40" spans="1:42" ht="14" x14ac:dyDescent="0.3">
      <c r="A40" s="82" t="s">
        <v>81</v>
      </c>
      <c r="B40" s="115">
        <v>3.9149305555555554</v>
      </c>
      <c r="C40" s="445">
        <v>98</v>
      </c>
      <c r="E40" s="82" t="s">
        <v>48</v>
      </c>
      <c r="F40" s="94">
        <v>4.2385680012228866</v>
      </c>
      <c r="G40" s="95">
        <v>402.66396011617428</v>
      </c>
      <c r="M40" s="239" t="s">
        <v>102</v>
      </c>
      <c r="N40" s="237">
        <v>17.433705229006069</v>
      </c>
      <c r="O40" s="237">
        <v>3347.271403969165</v>
      </c>
      <c r="U40" s="166" t="s">
        <v>83</v>
      </c>
      <c r="V40" s="95">
        <v>13.716545012165449</v>
      </c>
      <c r="W40" s="95">
        <v>822.99270072992692</v>
      </c>
      <c r="AC40" s="447" t="s">
        <v>183</v>
      </c>
      <c r="AD40" s="82"/>
      <c r="AE40" s="82"/>
      <c r="AF40" s="82">
        <v>1</v>
      </c>
      <c r="AG40" s="82">
        <v>1</v>
      </c>
      <c r="AH40" s="82">
        <v>1</v>
      </c>
      <c r="AI40" s="82"/>
      <c r="AJ40" s="82"/>
      <c r="AK40" s="69">
        <f t="shared" si="1"/>
        <v>0.42857142857142855</v>
      </c>
      <c r="AM40" s="466" t="s">
        <v>23</v>
      </c>
      <c r="AN40" s="466" t="s">
        <v>301</v>
      </c>
      <c r="AO40" s="467">
        <v>933103</v>
      </c>
      <c r="AP40" s="468">
        <v>0.86</v>
      </c>
    </row>
    <row r="41" spans="1:42" ht="14" x14ac:dyDescent="0.3">
      <c r="A41" s="82" t="s">
        <v>135</v>
      </c>
      <c r="B41" s="115">
        <v>2.6099537037037037</v>
      </c>
      <c r="C41" s="115">
        <v>52.199074074074076</v>
      </c>
      <c r="E41" s="82" t="s">
        <v>96</v>
      </c>
      <c r="F41" s="94">
        <v>5.6516290726817049</v>
      </c>
      <c r="G41" s="95">
        <v>248.67167919799502</v>
      </c>
      <c r="M41" s="236" t="s">
        <v>51</v>
      </c>
      <c r="N41" s="237">
        <v>23.576501364514424</v>
      </c>
      <c r="O41" s="237">
        <v>3300.7101910320193</v>
      </c>
      <c r="AC41" s="447" t="s">
        <v>136</v>
      </c>
      <c r="AD41" s="82">
        <v>1</v>
      </c>
      <c r="AE41" s="82"/>
      <c r="AF41" s="82"/>
      <c r="AG41" s="82"/>
      <c r="AH41" s="82"/>
      <c r="AI41" s="82">
        <v>1</v>
      </c>
      <c r="AJ41" s="82">
        <v>1</v>
      </c>
      <c r="AK41" s="69">
        <f t="shared" si="1"/>
        <v>0.42857142857142855</v>
      </c>
      <c r="AM41" s="466" t="s">
        <v>91</v>
      </c>
      <c r="AN41" s="466" t="s">
        <v>332</v>
      </c>
      <c r="AO41" s="467">
        <v>17648</v>
      </c>
      <c r="AP41" s="468">
        <v>0.86</v>
      </c>
    </row>
    <row r="42" spans="1:42" ht="14" x14ac:dyDescent="0.3">
      <c r="A42" s="82" t="s">
        <v>95</v>
      </c>
      <c r="B42" s="115">
        <v>1.9574652777777777</v>
      </c>
      <c r="C42" s="115">
        <v>48.936631944444443</v>
      </c>
      <c r="E42" s="82" t="s">
        <v>83</v>
      </c>
      <c r="F42" s="94">
        <v>3.7396351575456053</v>
      </c>
      <c r="G42" s="95">
        <v>224.37810945273631</v>
      </c>
      <c r="M42" s="239" t="s">
        <v>48</v>
      </c>
      <c r="N42" s="237">
        <v>31.538461538461537</v>
      </c>
      <c r="O42" s="237">
        <v>2996.1538461538462</v>
      </c>
      <c r="AC42" s="447" t="s">
        <v>107</v>
      </c>
      <c r="AD42" s="82"/>
      <c r="AE42" s="82">
        <v>1</v>
      </c>
      <c r="AF42" s="82"/>
      <c r="AG42" s="82">
        <v>1</v>
      </c>
      <c r="AH42" s="82"/>
      <c r="AI42" s="82"/>
      <c r="AJ42" s="82">
        <v>1</v>
      </c>
      <c r="AK42" s="69">
        <f t="shared" si="1"/>
        <v>0.42857142857142855</v>
      </c>
      <c r="AM42" s="466" t="s">
        <v>32</v>
      </c>
      <c r="AN42" s="466" t="s">
        <v>332</v>
      </c>
      <c r="AO42" s="467">
        <v>2310</v>
      </c>
      <c r="AP42" s="468">
        <v>0.86</v>
      </c>
    </row>
    <row r="43" spans="1:42" ht="14" x14ac:dyDescent="0.3">
      <c r="E43" s="82" t="s">
        <v>82</v>
      </c>
      <c r="F43" s="94">
        <v>3.6723755324098928</v>
      </c>
      <c r="G43" s="95">
        <v>176.27402555567488</v>
      </c>
      <c r="M43" s="239" t="s">
        <v>205</v>
      </c>
      <c r="N43" s="237">
        <v>14.023631840796019</v>
      </c>
      <c r="O43" s="237">
        <v>2944.9626865671639</v>
      </c>
      <c r="AC43" s="447" t="s">
        <v>69</v>
      </c>
      <c r="AD43" s="82"/>
      <c r="AE43" s="82">
        <v>1</v>
      </c>
      <c r="AF43" s="82"/>
      <c r="AG43" s="82">
        <v>1</v>
      </c>
      <c r="AH43" s="82"/>
      <c r="AI43" s="82"/>
      <c r="AJ43" s="82"/>
      <c r="AK43" s="69">
        <f t="shared" si="1"/>
        <v>0.2857142857142857</v>
      </c>
      <c r="AM43" s="466" t="s">
        <v>39</v>
      </c>
      <c r="AN43" s="466" t="s">
        <v>332</v>
      </c>
      <c r="AO43" s="467">
        <v>93318</v>
      </c>
      <c r="AP43" s="468">
        <v>1</v>
      </c>
    </row>
    <row r="44" spans="1:42" ht="14" x14ac:dyDescent="0.3">
      <c r="E44" s="82" t="s">
        <v>80</v>
      </c>
      <c r="F44" s="94">
        <v>3.7396351575456053</v>
      </c>
      <c r="G44" s="95">
        <v>168.28358208955223</v>
      </c>
      <c r="M44" s="239" t="s">
        <v>59</v>
      </c>
      <c r="N44" s="237">
        <v>15.27188918047127</v>
      </c>
      <c r="O44" s="237">
        <v>2748.9400524848288</v>
      </c>
      <c r="AC44" s="447" t="s">
        <v>70</v>
      </c>
      <c r="AD44" s="82"/>
      <c r="AE44" s="82">
        <v>1</v>
      </c>
      <c r="AF44" s="82"/>
      <c r="AG44" s="82"/>
      <c r="AH44" s="82"/>
      <c r="AI44" s="82">
        <v>1</v>
      </c>
      <c r="AJ44" s="82"/>
      <c r="AK44" s="69">
        <f t="shared" si="1"/>
        <v>0.2857142857142857</v>
      </c>
      <c r="AM44" s="466" t="s">
        <v>77</v>
      </c>
      <c r="AN44" s="466" t="s">
        <v>301</v>
      </c>
      <c r="AO44" s="467">
        <v>36662</v>
      </c>
      <c r="AP44" s="468">
        <v>0.71</v>
      </c>
    </row>
    <row r="45" spans="1:42" ht="14" x14ac:dyDescent="0.3">
      <c r="E45" s="82" t="s">
        <v>93</v>
      </c>
      <c r="F45" s="94">
        <v>3.6051159072741807</v>
      </c>
      <c r="G45" s="95">
        <v>151.41486810551558</v>
      </c>
      <c r="M45" s="236" t="s">
        <v>69</v>
      </c>
      <c r="N45" s="237">
        <v>16.520146520146522</v>
      </c>
      <c r="O45" s="237">
        <v>2478.0219780219782</v>
      </c>
      <c r="AC45" s="447" t="s">
        <v>201</v>
      </c>
      <c r="AD45" s="82"/>
      <c r="AE45" s="82"/>
      <c r="AF45" s="82"/>
      <c r="AG45" s="82">
        <v>1</v>
      </c>
      <c r="AH45" s="82"/>
      <c r="AI45" s="82"/>
      <c r="AJ45" s="82">
        <v>1</v>
      </c>
      <c r="AK45" s="69">
        <f t="shared" si="1"/>
        <v>0.2857142857142857</v>
      </c>
      <c r="AM45" s="466" t="s">
        <v>30</v>
      </c>
      <c r="AN45" s="466" t="s">
        <v>301</v>
      </c>
      <c r="AO45" s="467">
        <v>54991</v>
      </c>
      <c r="AP45" s="468">
        <v>0.86</v>
      </c>
    </row>
    <row r="46" spans="1:42" ht="14" x14ac:dyDescent="0.3">
      <c r="E46" s="299"/>
      <c r="F46" s="412"/>
      <c r="G46" s="412"/>
      <c r="M46" s="239" t="s">
        <v>37</v>
      </c>
      <c r="N46" s="237">
        <v>14.12907268170426</v>
      </c>
      <c r="O46" s="237">
        <v>1695.4887218045112</v>
      </c>
      <c r="AC46" s="447" t="s">
        <v>194</v>
      </c>
      <c r="AD46" s="82"/>
      <c r="AE46" s="82"/>
      <c r="AF46" s="82"/>
      <c r="AG46" s="82">
        <v>1</v>
      </c>
      <c r="AH46" s="82"/>
      <c r="AI46" s="82"/>
      <c r="AJ46" s="82">
        <v>1</v>
      </c>
      <c r="AK46" s="69">
        <f t="shared" si="1"/>
        <v>0.2857142857142857</v>
      </c>
      <c r="AM46" s="466" t="s">
        <v>25</v>
      </c>
      <c r="AN46" s="466" t="s">
        <v>331</v>
      </c>
      <c r="AO46" s="469">
        <v>5719</v>
      </c>
      <c r="AP46" s="468">
        <v>1</v>
      </c>
    </row>
    <row r="47" spans="1:42" ht="14" x14ac:dyDescent="0.3">
      <c r="B47" s="520" t="s">
        <v>326</v>
      </c>
      <c r="C47" s="521"/>
      <c r="D47" s="521"/>
      <c r="E47" s="521"/>
      <c r="F47" s="521"/>
      <c r="G47" s="521"/>
      <c r="H47" s="521"/>
      <c r="I47" s="522"/>
      <c r="M47" s="239" t="s">
        <v>41</v>
      </c>
      <c r="N47" s="237">
        <v>14.12907268170426</v>
      </c>
      <c r="O47" s="237">
        <v>1695.4887218045112</v>
      </c>
      <c r="AC47" s="448" t="s">
        <v>204</v>
      </c>
      <c r="AD47" s="82"/>
      <c r="AE47" s="82"/>
      <c r="AF47" s="82"/>
      <c r="AG47" s="82">
        <v>1</v>
      </c>
      <c r="AH47" s="82"/>
      <c r="AI47" s="82"/>
      <c r="AJ47" s="82">
        <v>1</v>
      </c>
      <c r="AK47" s="69">
        <f t="shared" si="1"/>
        <v>0.2857142857142857</v>
      </c>
      <c r="AO47" s="82"/>
    </row>
    <row r="48" spans="1:42" ht="14" x14ac:dyDescent="0.3">
      <c r="B48" s="446" t="s">
        <v>145</v>
      </c>
      <c r="C48" s="445">
        <v>2013</v>
      </c>
      <c r="D48" s="445">
        <v>2014</v>
      </c>
      <c r="E48" s="445">
        <v>2015</v>
      </c>
      <c r="F48" s="445">
        <v>2016</v>
      </c>
      <c r="G48" s="445">
        <v>2017</v>
      </c>
      <c r="H48" s="445">
        <v>2018</v>
      </c>
      <c r="I48" s="445">
        <v>2019</v>
      </c>
      <c r="M48" s="239" t="s">
        <v>101</v>
      </c>
      <c r="N48" s="237">
        <v>14.023631840796019</v>
      </c>
      <c r="O48" s="237">
        <v>771.29975124378109</v>
      </c>
      <c r="AC48" s="447" t="s">
        <v>126</v>
      </c>
      <c r="AD48" s="82">
        <v>1</v>
      </c>
      <c r="AE48" s="82"/>
      <c r="AF48" s="82"/>
      <c r="AG48" s="82"/>
      <c r="AH48" s="82">
        <v>1</v>
      </c>
      <c r="AI48" s="82"/>
      <c r="AJ48" s="82"/>
      <c r="AK48" s="69">
        <f t="shared" si="1"/>
        <v>0.2857142857142857</v>
      </c>
      <c r="AO48" s="82"/>
    </row>
    <row r="49" spans="1:41" ht="14" x14ac:dyDescent="0.3">
      <c r="A49" s="166" t="s">
        <v>1</v>
      </c>
      <c r="B49" s="445">
        <v>83</v>
      </c>
      <c r="C49" s="445">
        <v>41</v>
      </c>
      <c r="D49" s="445">
        <v>44</v>
      </c>
      <c r="E49" s="445">
        <v>31</v>
      </c>
      <c r="F49" s="445">
        <v>49</v>
      </c>
      <c r="G49" s="71">
        <v>12</v>
      </c>
      <c r="H49" s="71">
        <v>39</v>
      </c>
      <c r="I49" s="459">
        <v>38</v>
      </c>
      <c r="M49" s="239" t="s">
        <v>80</v>
      </c>
      <c r="N49" s="237">
        <v>14.12907268170426</v>
      </c>
      <c r="O49" s="237">
        <v>635.80827067669168</v>
      </c>
      <c r="AC49" s="447" t="s">
        <v>276</v>
      </c>
      <c r="AD49" s="82">
        <v>1</v>
      </c>
      <c r="AE49" s="82"/>
      <c r="AF49" s="82"/>
      <c r="AG49" s="82"/>
      <c r="AH49" s="82"/>
      <c r="AI49" s="82"/>
      <c r="AJ49" s="82">
        <v>1</v>
      </c>
      <c r="AK49" s="69">
        <f t="shared" si="1"/>
        <v>0.2857142857142857</v>
      </c>
      <c r="AO49" s="82"/>
    </row>
    <row r="50" spans="1:41" ht="14" x14ac:dyDescent="0.3">
      <c r="A50" s="166" t="s">
        <v>298</v>
      </c>
      <c r="B50" s="445">
        <v>25</v>
      </c>
      <c r="C50" s="445">
        <v>19</v>
      </c>
      <c r="D50" s="445">
        <v>16</v>
      </c>
      <c r="E50" s="445">
        <v>14</v>
      </c>
      <c r="F50" s="445">
        <v>17</v>
      </c>
      <c r="G50" s="71">
        <v>10</v>
      </c>
      <c r="H50" s="71">
        <v>18</v>
      </c>
      <c r="I50" s="459">
        <v>14</v>
      </c>
      <c r="M50" s="239" t="s">
        <v>96</v>
      </c>
      <c r="N50" s="237">
        <v>14.023631840796019</v>
      </c>
      <c r="O50" s="237">
        <v>617.03980099502485</v>
      </c>
      <c r="AC50" s="447" t="s">
        <v>50</v>
      </c>
      <c r="AD50" s="82"/>
      <c r="AE50" s="82">
        <v>1</v>
      </c>
      <c r="AF50" s="82"/>
      <c r="AG50" s="82">
        <v>1</v>
      </c>
      <c r="AH50" s="82"/>
      <c r="AI50" s="82"/>
      <c r="AJ50" s="82"/>
      <c r="AK50" s="69">
        <f t="shared" si="1"/>
        <v>0.2857142857142857</v>
      </c>
      <c r="AM50" s="275"/>
      <c r="AO50" s="82"/>
    </row>
    <row r="51" spans="1:41" ht="14" x14ac:dyDescent="0.3">
      <c r="B51" s="526" t="s">
        <v>326</v>
      </c>
      <c r="C51" s="527"/>
      <c r="D51" s="528"/>
      <c r="E51" s="299"/>
      <c r="F51" s="412"/>
      <c r="G51" s="412"/>
      <c r="AC51" s="447" t="s">
        <v>193</v>
      </c>
      <c r="AD51" s="82"/>
      <c r="AE51" s="82"/>
      <c r="AF51" s="82"/>
      <c r="AG51" s="82">
        <v>1</v>
      </c>
      <c r="AH51" s="82"/>
      <c r="AI51" s="82"/>
      <c r="AJ51" s="82">
        <v>1</v>
      </c>
      <c r="AK51" s="69">
        <f t="shared" si="1"/>
        <v>0.2857142857142857</v>
      </c>
    </row>
    <row r="52" spans="1:41" ht="25" x14ac:dyDescent="0.3">
      <c r="B52" s="462" t="s">
        <v>338</v>
      </c>
      <c r="C52" s="462" t="s">
        <v>339</v>
      </c>
      <c r="D52" s="462" t="s">
        <v>337</v>
      </c>
      <c r="E52" s="299"/>
      <c r="F52" s="412"/>
      <c r="G52" s="412"/>
      <c r="AC52" s="447" t="s">
        <v>127</v>
      </c>
      <c r="AD52" s="82">
        <v>1</v>
      </c>
      <c r="AE52" s="82"/>
      <c r="AF52" s="82"/>
      <c r="AG52" s="82">
        <v>1</v>
      </c>
      <c r="AH52" s="82"/>
      <c r="AI52" s="82"/>
      <c r="AJ52" s="82"/>
      <c r="AK52" s="69">
        <f t="shared" si="1"/>
        <v>0.2857142857142857</v>
      </c>
    </row>
    <row r="53" spans="1:41" ht="14" x14ac:dyDescent="0.3">
      <c r="B53" s="445">
        <v>2013</v>
      </c>
      <c r="C53" s="120">
        <v>0.25</v>
      </c>
      <c r="D53" s="116">
        <v>0.72</v>
      </c>
      <c r="E53" s="299"/>
      <c r="F53" s="412"/>
      <c r="G53" s="412"/>
      <c r="AC53" s="447" t="s">
        <v>129</v>
      </c>
      <c r="AD53" s="82">
        <v>1</v>
      </c>
      <c r="AE53" s="82"/>
      <c r="AF53" s="82"/>
      <c r="AG53" s="82">
        <v>1</v>
      </c>
      <c r="AH53" s="82"/>
      <c r="AI53" s="82"/>
      <c r="AJ53" s="82"/>
      <c r="AK53" s="69">
        <f t="shared" si="1"/>
        <v>0.2857142857142857</v>
      </c>
    </row>
    <row r="54" spans="1:41" ht="14" x14ac:dyDescent="0.3">
      <c r="B54" s="459">
        <v>2014</v>
      </c>
      <c r="C54" s="116">
        <v>0.06</v>
      </c>
      <c r="D54" s="116">
        <v>0.71</v>
      </c>
      <c r="E54" s="299"/>
      <c r="F54" s="412"/>
      <c r="G54" s="412"/>
      <c r="AC54" s="447" t="s">
        <v>96</v>
      </c>
      <c r="AD54" s="82"/>
      <c r="AE54" s="82">
        <v>1</v>
      </c>
      <c r="AF54" s="82">
        <v>1</v>
      </c>
      <c r="AG54" s="82"/>
      <c r="AH54" s="82"/>
      <c r="AI54" s="82"/>
      <c r="AJ54" s="82"/>
      <c r="AK54" s="69">
        <f t="shared" si="1"/>
        <v>0.2857142857142857</v>
      </c>
    </row>
    <row r="55" spans="1:41" ht="14" x14ac:dyDescent="0.3">
      <c r="B55" s="445">
        <v>2015</v>
      </c>
      <c r="C55" s="116">
        <v>0.05</v>
      </c>
      <c r="D55" s="116">
        <v>0.49</v>
      </c>
      <c r="E55" s="299"/>
      <c r="F55" s="412"/>
      <c r="G55" s="412"/>
      <c r="AC55" s="447" t="s">
        <v>130</v>
      </c>
      <c r="AD55" s="82">
        <v>1</v>
      </c>
      <c r="AE55" s="82"/>
      <c r="AF55" s="82"/>
      <c r="AG55" s="82"/>
      <c r="AH55" s="82"/>
      <c r="AI55" s="82">
        <v>1</v>
      </c>
      <c r="AJ55" s="82"/>
      <c r="AK55" s="69">
        <f t="shared" si="1"/>
        <v>0.2857142857142857</v>
      </c>
    </row>
    <row r="56" spans="1:41" ht="14" x14ac:dyDescent="0.3">
      <c r="B56" s="459">
        <v>2016</v>
      </c>
      <c r="C56" s="116">
        <v>0.01</v>
      </c>
      <c r="D56" s="116">
        <v>0.8</v>
      </c>
      <c r="E56" s="299"/>
      <c r="F56" s="412"/>
      <c r="G56" s="412"/>
      <c r="AC56" s="447" t="s">
        <v>68</v>
      </c>
      <c r="AD56" s="82"/>
      <c r="AE56" s="82">
        <v>1</v>
      </c>
      <c r="AF56" s="82"/>
      <c r="AG56" s="82"/>
      <c r="AH56" s="82"/>
      <c r="AI56" s="82"/>
      <c r="AJ56" s="82">
        <v>1</v>
      </c>
      <c r="AK56" s="69">
        <f t="shared" si="1"/>
        <v>0.2857142857142857</v>
      </c>
    </row>
    <row r="57" spans="1:41" ht="14" x14ac:dyDescent="0.3">
      <c r="B57" s="445">
        <v>2017</v>
      </c>
      <c r="C57" s="116">
        <v>0.2</v>
      </c>
      <c r="D57" s="116">
        <v>0.67</v>
      </c>
      <c r="E57" s="299"/>
      <c r="F57" s="412"/>
      <c r="G57" s="412"/>
      <c r="AC57" s="447" t="s">
        <v>80</v>
      </c>
      <c r="AD57" s="82"/>
      <c r="AE57" s="82">
        <v>1</v>
      </c>
      <c r="AF57" s="82"/>
      <c r="AG57" s="82">
        <v>1</v>
      </c>
      <c r="AH57" s="82"/>
      <c r="AI57" s="82"/>
      <c r="AJ57" s="82"/>
      <c r="AK57" s="69">
        <f t="shared" si="1"/>
        <v>0.2857142857142857</v>
      </c>
    </row>
    <row r="58" spans="1:41" ht="14" x14ac:dyDescent="0.3">
      <c r="B58" s="459">
        <v>2018</v>
      </c>
      <c r="C58" s="116">
        <v>0.14000000000000001</v>
      </c>
      <c r="D58" s="116">
        <v>0.71</v>
      </c>
      <c r="E58" s="299"/>
      <c r="F58" s="412"/>
      <c r="G58" s="412"/>
      <c r="AC58" s="447" t="s">
        <v>199</v>
      </c>
      <c r="AD58" s="82"/>
      <c r="AE58" s="82"/>
      <c r="AF58" s="82"/>
      <c r="AG58" s="82">
        <v>1</v>
      </c>
      <c r="AH58" s="82"/>
      <c r="AI58" s="82">
        <v>1</v>
      </c>
      <c r="AJ58" s="82"/>
      <c r="AK58" s="69">
        <f t="shared" si="1"/>
        <v>0.2857142857142857</v>
      </c>
    </row>
    <row r="59" spans="1:41" ht="14" x14ac:dyDescent="0.3">
      <c r="B59" s="445">
        <v>2019</v>
      </c>
      <c r="C59" s="116">
        <v>0.18</v>
      </c>
      <c r="D59" s="116">
        <v>0.72</v>
      </c>
      <c r="E59" s="299"/>
      <c r="F59" s="412"/>
      <c r="G59" s="412"/>
      <c r="AC59" s="447" t="s">
        <v>171</v>
      </c>
      <c r="AD59" s="82"/>
      <c r="AE59" s="82"/>
      <c r="AF59" s="82">
        <v>1</v>
      </c>
      <c r="AG59" s="82"/>
      <c r="AH59" s="82"/>
      <c r="AI59" s="82">
        <v>1</v>
      </c>
      <c r="AJ59" s="82"/>
      <c r="AK59" s="69">
        <f t="shared" si="1"/>
        <v>0.2857142857142857</v>
      </c>
    </row>
    <row r="60" spans="1:41" ht="14" x14ac:dyDescent="0.3">
      <c r="C60" s="476">
        <f>AVERAGE(C53:C59)</f>
        <v>0.12714285714285717</v>
      </c>
      <c r="D60" s="476">
        <f>AVERAGE(D53:D59)</f>
        <v>0.6885714285714285</v>
      </c>
      <c r="E60" s="299"/>
      <c r="F60" s="412"/>
      <c r="G60" s="412"/>
      <c r="AC60" s="447" t="s">
        <v>203</v>
      </c>
      <c r="AD60" s="82"/>
      <c r="AE60" s="82"/>
      <c r="AF60" s="82"/>
      <c r="AG60" s="82">
        <v>1</v>
      </c>
      <c r="AH60" s="82"/>
      <c r="AI60" s="82"/>
      <c r="AJ60" s="82">
        <v>1</v>
      </c>
      <c r="AK60" s="69">
        <f t="shared" si="1"/>
        <v>0.2857142857142857</v>
      </c>
    </row>
    <row r="61" spans="1:41" ht="14" x14ac:dyDescent="0.3">
      <c r="E61" s="299"/>
      <c r="F61" s="412"/>
      <c r="G61" s="412"/>
      <c r="AC61" s="447" t="s">
        <v>272</v>
      </c>
      <c r="AD61" s="82"/>
      <c r="AE61" s="82"/>
      <c r="AF61" s="82"/>
      <c r="AG61" s="82"/>
      <c r="AH61" s="82"/>
      <c r="AI61" s="82"/>
      <c r="AJ61" s="82">
        <v>1</v>
      </c>
      <c r="AK61" s="69">
        <f t="shared" si="1"/>
        <v>0.14285714285714285</v>
      </c>
    </row>
    <row r="62" spans="1:41" ht="14" x14ac:dyDescent="0.3">
      <c r="AC62" s="447" t="s">
        <v>122</v>
      </c>
      <c r="AD62" s="82">
        <v>1</v>
      </c>
      <c r="AE62" s="82"/>
      <c r="AF62" s="82"/>
      <c r="AG62" s="82"/>
      <c r="AH62" s="82"/>
      <c r="AI62" s="82"/>
      <c r="AJ62" s="82"/>
      <c r="AK62" s="69">
        <f t="shared" si="1"/>
        <v>0.14285714285714285</v>
      </c>
    </row>
    <row r="63" spans="1:41" ht="14" x14ac:dyDescent="0.3">
      <c r="AC63" s="447" t="s">
        <v>273</v>
      </c>
      <c r="AD63" s="82"/>
      <c r="AE63" s="82"/>
      <c r="AF63" s="82"/>
      <c r="AG63" s="82"/>
      <c r="AH63" s="82"/>
      <c r="AI63" s="82"/>
      <c r="AJ63" s="82">
        <v>1</v>
      </c>
      <c r="AK63" s="69">
        <f t="shared" si="1"/>
        <v>0.14285714285714285</v>
      </c>
    </row>
    <row r="64" spans="1:41" ht="14" x14ac:dyDescent="0.3">
      <c r="AC64" s="447" t="s">
        <v>200</v>
      </c>
      <c r="AD64" s="82"/>
      <c r="AE64" s="82"/>
      <c r="AF64" s="82"/>
      <c r="AG64" s="82">
        <v>1</v>
      </c>
      <c r="AH64" s="82"/>
      <c r="AI64" s="82"/>
      <c r="AJ64" s="82"/>
      <c r="AK64" s="69">
        <f t="shared" si="1"/>
        <v>0.14285714285714285</v>
      </c>
    </row>
    <row r="65" spans="29:37" ht="14" x14ac:dyDescent="0.3">
      <c r="AC65" s="447" t="s">
        <v>123</v>
      </c>
      <c r="AD65" s="82">
        <v>1</v>
      </c>
      <c r="AE65" s="82"/>
      <c r="AF65" s="82"/>
      <c r="AG65" s="82"/>
      <c r="AH65" s="82"/>
      <c r="AI65" s="82"/>
      <c r="AJ65" s="82"/>
      <c r="AK65" s="69">
        <f t="shared" si="1"/>
        <v>0.14285714285714285</v>
      </c>
    </row>
    <row r="66" spans="29:37" ht="14" x14ac:dyDescent="0.3">
      <c r="AC66" s="447" t="s">
        <v>90</v>
      </c>
      <c r="AD66" s="82">
        <v>1</v>
      </c>
      <c r="AE66" s="82"/>
      <c r="AF66" s="82"/>
      <c r="AG66" s="82"/>
      <c r="AH66" s="82"/>
      <c r="AI66" s="82"/>
      <c r="AJ66" s="82"/>
      <c r="AK66" s="69">
        <f t="shared" si="1"/>
        <v>0.14285714285714285</v>
      </c>
    </row>
    <row r="67" spans="29:37" ht="14" x14ac:dyDescent="0.3">
      <c r="AC67" s="447" t="s">
        <v>274</v>
      </c>
      <c r="AD67" s="82"/>
      <c r="AE67" s="82"/>
      <c r="AF67" s="82"/>
      <c r="AG67" s="82"/>
      <c r="AH67" s="82"/>
      <c r="AI67" s="82"/>
      <c r="AJ67" s="82">
        <v>1</v>
      </c>
      <c r="AK67" s="69">
        <f t="shared" ref="AK67:AK87" si="2">(SUM(AD67:AJ67))/7</f>
        <v>0.14285714285714285</v>
      </c>
    </row>
    <row r="68" spans="29:37" ht="14" x14ac:dyDescent="0.3">
      <c r="AC68" s="447" t="s">
        <v>125</v>
      </c>
      <c r="AD68" s="82">
        <v>1</v>
      </c>
      <c r="AE68" s="82"/>
      <c r="AF68" s="82"/>
      <c r="AG68" s="82"/>
      <c r="AH68" s="82"/>
      <c r="AI68" s="82"/>
      <c r="AJ68" s="82"/>
      <c r="AK68" s="69">
        <f t="shared" si="2"/>
        <v>0.14285714285714285</v>
      </c>
    </row>
    <row r="69" spans="29:37" ht="14" x14ac:dyDescent="0.3">
      <c r="AC69" s="447" t="s">
        <v>254</v>
      </c>
      <c r="AD69" s="82"/>
      <c r="AE69" s="82"/>
      <c r="AF69" s="82"/>
      <c r="AG69" s="82"/>
      <c r="AH69" s="82"/>
      <c r="AI69" s="82">
        <v>1</v>
      </c>
      <c r="AJ69" s="82"/>
      <c r="AK69" s="69">
        <f t="shared" si="2"/>
        <v>0.14285714285714285</v>
      </c>
    </row>
    <row r="70" spans="29:37" ht="14" x14ac:dyDescent="0.3">
      <c r="AC70" s="448" t="s">
        <v>205</v>
      </c>
      <c r="AD70" s="82"/>
      <c r="AE70" s="82"/>
      <c r="AF70" s="82"/>
      <c r="AG70" s="82">
        <v>1</v>
      </c>
      <c r="AH70" s="82"/>
      <c r="AI70" s="82"/>
      <c r="AJ70" s="82"/>
      <c r="AK70" s="69">
        <f t="shared" si="2"/>
        <v>0.14285714285714285</v>
      </c>
    </row>
    <row r="71" spans="29:37" ht="14" x14ac:dyDescent="0.3">
      <c r="AC71" s="448" t="s">
        <v>206</v>
      </c>
      <c r="AD71" s="82"/>
      <c r="AE71" s="82"/>
      <c r="AF71" s="82"/>
      <c r="AG71" s="82">
        <v>1</v>
      </c>
      <c r="AH71" s="82"/>
      <c r="AI71" s="82"/>
      <c r="AJ71" s="82"/>
      <c r="AK71" s="69">
        <f t="shared" si="2"/>
        <v>0.14285714285714285</v>
      </c>
    </row>
    <row r="72" spans="29:37" ht="14" x14ac:dyDescent="0.3">
      <c r="AC72" s="447" t="s">
        <v>255</v>
      </c>
      <c r="AD72" s="82"/>
      <c r="AE72" s="82"/>
      <c r="AF72" s="82"/>
      <c r="AG72" s="82"/>
      <c r="AH72" s="82"/>
      <c r="AI72" s="82">
        <v>1</v>
      </c>
      <c r="AJ72" s="82"/>
      <c r="AK72" s="69">
        <f t="shared" si="2"/>
        <v>0.14285714285714285</v>
      </c>
    </row>
    <row r="73" spans="29:37" ht="14" x14ac:dyDescent="0.3">
      <c r="AC73" s="447" t="s">
        <v>128</v>
      </c>
      <c r="AD73" s="82">
        <v>1</v>
      </c>
      <c r="AE73" s="82"/>
      <c r="AF73" s="82"/>
      <c r="AG73" s="82"/>
      <c r="AH73" s="82"/>
      <c r="AI73" s="82"/>
      <c r="AJ73" s="82"/>
      <c r="AK73" s="69">
        <f t="shared" si="2"/>
        <v>0.14285714285714285</v>
      </c>
    </row>
    <row r="74" spans="29:37" ht="14" x14ac:dyDescent="0.3">
      <c r="AC74" s="447" t="s">
        <v>180</v>
      </c>
      <c r="AD74" s="82"/>
      <c r="AE74" s="82"/>
      <c r="AF74" s="82">
        <v>1</v>
      </c>
      <c r="AG74" s="82"/>
      <c r="AH74" s="82"/>
      <c r="AI74" s="82"/>
      <c r="AJ74" s="82"/>
      <c r="AK74" s="69">
        <f t="shared" si="2"/>
        <v>0.14285714285714285</v>
      </c>
    </row>
    <row r="75" spans="29:37" ht="14" x14ac:dyDescent="0.3">
      <c r="AC75" s="447" t="s">
        <v>271</v>
      </c>
      <c r="AD75" s="82"/>
      <c r="AE75" s="82"/>
      <c r="AF75" s="82"/>
      <c r="AG75" s="82"/>
      <c r="AH75" s="82"/>
      <c r="AI75" s="82"/>
      <c r="AJ75" s="82">
        <v>1</v>
      </c>
      <c r="AK75" s="69">
        <f t="shared" si="2"/>
        <v>0.14285714285714285</v>
      </c>
    </row>
    <row r="76" spans="29:37" ht="14" x14ac:dyDescent="0.3">
      <c r="AC76" s="447" t="s">
        <v>256</v>
      </c>
      <c r="AD76" s="82"/>
      <c r="AE76" s="82"/>
      <c r="AF76" s="82"/>
      <c r="AG76" s="82"/>
      <c r="AH76" s="82"/>
      <c r="AI76" s="82">
        <v>1</v>
      </c>
      <c r="AJ76" s="82"/>
      <c r="AK76" s="69">
        <f t="shared" si="2"/>
        <v>0.14285714285714285</v>
      </c>
    </row>
    <row r="77" spans="29:37" ht="14" x14ac:dyDescent="0.3">
      <c r="AC77" s="447" t="s">
        <v>175</v>
      </c>
      <c r="AD77" s="82"/>
      <c r="AE77" s="82"/>
      <c r="AF77" s="82"/>
      <c r="AG77" s="82"/>
      <c r="AH77" s="82"/>
      <c r="AI77" s="82"/>
      <c r="AJ77" s="82">
        <v>1</v>
      </c>
      <c r="AK77" s="69">
        <f t="shared" si="2"/>
        <v>0.14285714285714285</v>
      </c>
    </row>
    <row r="78" spans="29:37" ht="14" x14ac:dyDescent="0.3">
      <c r="AC78" s="447" t="s">
        <v>93</v>
      </c>
      <c r="AD78" s="82"/>
      <c r="AE78" s="82">
        <v>1</v>
      </c>
      <c r="AF78" s="82"/>
      <c r="AG78" s="82"/>
      <c r="AH78" s="82"/>
      <c r="AI78" s="82"/>
      <c r="AJ78" s="82"/>
      <c r="AK78" s="69">
        <f t="shared" si="2"/>
        <v>0.14285714285714285</v>
      </c>
    </row>
    <row r="79" spans="29:37" ht="14" x14ac:dyDescent="0.3">
      <c r="AC79" s="447" t="s">
        <v>82</v>
      </c>
      <c r="AD79" s="82"/>
      <c r="AE79" s="82">
        <v>1</v>
      </c>
      <c r="AF79" s="82"/>
      <c r="AG79" s="82"/>
      <c r="AH79" s="82"/>
      <c r="AI79" s="82"/>
      <c r="AJ79" s="82"/>
      <c r="AK79" s="69">
        <f t="shared" si="2"/>
        <v>0.14285714285714285</v>
      </c>
    </row>
    <row r="80" spans="29:37" ht="14" x14ac:dyDescent="0.3">
      <c r="AC80" s="447" t="s">
        <v>131</v>
      </c>
      <c r="AD80" s="82">
        <v>1</v>
      </c>
      <c r="AE80" s="82"/>
      <c r="AF80" s="82"/>
      <c r="AG80" s="82"/>
      <c r="AH80" s="82"/>
      <c r="AI80" s="82"/>
      <c r="AJ80" s="82"/>
      <c r="AK80" s="69">
        <f t="shared" si="2"/>
        <v>0.14285714285714285</v>
      </c>
    </row>
    <row r="81" spans="1:37" ht="14" x14ac:dyDescent="0.3">
      <c r="AC81" s="447" t="s">
        <v>132</v>
      </c>
      <c r="AD81" s="82">
        <v>1</v>
      </c>
      <c r="AE81" s="82"/>
      <c r="AF81" s="82"/>
      <c r="AG81" s="82"/>
      <c r="AH81" s="82"/>
      <c r="AI81" s="82"/>
      <c r="AJ81" s="82"/>
      <c r="AK81" s="69">
        <f t="shared" si="2"/>
        <v>0.14285714285714285</v>
      </c>
    </row>
    <row r="82" spans="1:37" ht="14" x14ac:dyDescent="0.3">
      <c r="AC82" s="447" t="s">
        <v>134</v>
      </c>
      <c r="AD82" s="82">
        <v>1</v>
      </c>
      <c r="AE82" s="82"/>
      <c r="AF82" s="82"/>
      <c r="AG82" s="82"/>
      <c r="AH82" s="82"/>
      <c r="AI82" s="82"/>
      <c r="AJ82" s="82"/>
      <c r="AK82" s="69">
        <f t="shared" si="2"/>
        <v>0.14285714285714285</v>
      </c>
    </row>
    <row r="83" spans="1:37" ht="14" x14ac:dyDescent="0.3">
      <c r="AC83" s="447" t="s">
        <v>135</v>
      </c>
      <c r="AD83" s="82">
        <v>1</v>
      </c>
      <c r="AE83" s="82"/>
      <c r="AF83" s="82"/>
      <c r="AG83" s="82"/>
      <c r="AH83" s="82"/>
      <c r="AI83" s="82"/>
      <c r="AJ83" s="82"/>
      <c r="AK83" s="69">
        <f t="shared" si="2"/>
        <v>0.14285714285714285</v>
      </c>
    </row>
    <row r="84" spans="1:37" ht="14" x14ac:dyDescent="0.3">
      <c r="AC84" s="447" t="s">
        <v>120</v>
      </c>
      <c r="AD84" s="82">
        <v>1</v>
      </c>
      <c r="AE84" s="82"/>
      <c r="AF84" s="82"/>
      <c r="AG84" s="82"/>
      <c r="AH84" s="82"/>
      <c r="AI84" s="82"/>
      <c r="AJ84" s="82"/>
      <c r="AK84" s="69">
        <f t="shared" si="2"/>
        <v>0.14285714285714285</v>
      </c>
    </row>
    <row r="85" spans="1:37" ht="14" x14ac:dyDescent="0.3">
      <c r="AC85" s="447" t="s">
        <v>45</v>
      </c>
      <c r="AD85" s="82">
        <v>1</v>
      </c>
      <c r="AE85" s="82"/>
      <c r="AF85" s="82"/>
      <c r="AG85" s="82"/>
      <c r="AH85" s="82"/>
      <c r="AI85" s="82"/>
      <c r="AJ85" s="82"/>
      <c r="AK85" s="69">
        <f t="shared" si="2"/>
        <v>0.14285714285714285</v>
      </c>
    </row>
    <row r="86" spans="1:37" ht="14" x14ac:dyDescent="0.3">
      <c r="AC86" s="447" t="s">
        <v>261</v>
      </c>
      <c r="AD86" s="82"/>
      <c r="AE86" s="82"/>
      <c r="AF86" s="82"/>
      <c r="AG86" s="82"/>
      <c r="AH86" s="82"/>
      <c r="AI86" s="82">
        <v>1</v>
      </c>
      <c r="AJ86" s="82"/>
      <c r="AK86" s="69">
        <f t="shared" si="2"/>
        <v>0.14285714285714285</v>
      </c>
    </row>
    <row r="87" spans="1:37" ht="14" x14ac:dyDescent="0.3">
      <c r="AC87" s="447" t="s">
        <v>277</v>
      </c>
      <c r="AD87" s="82"/>
      <c r="AE87" s="82"/>
      <c r="AF87" s="82"/>
      <c r="AG87" s="82"/>
      <c r="AH87" s="82"/>
      <c r="AI87" s="82"/>
      <c r="AJ87" s="82">
        <v>1</v>
      </c>
      <c r="AK87" s="69">
        <f t="shared" si="2"/>
        <v>0.14285714285714285</v>
      </c>
    </row>
    <row r="88" spans="1:37" x14ac:dyDescent="0.25">
      <c r="AD88" s="82"/>
      <c r="AE88" s="82"/>
      <c r="AF88" s="82"/>
      <c r="AG88" s="82"/>
      <c r="AH88" s="82"/>
      <c r="AI88" s="82"/>
      <c r="AJ88" s="82"/>
    </row>
    <row r="89" spans="1:37" x14ac:dyDescent="0.25">
      <c r="A89" s="299"/>
      <c r="D89" s="275"/>
      <c r="E89" s="275"/>
      <c r="F89" s="275"/>
      <c r="G89" s="275"/>
      <c r="H89" s="275"/>
    </row>
    <row r="90" spans="1:37" x14ac:dyDescent="0.25">
      <c r="A90" s="82"/>
    </row>
    <row r="91" spans="1:37" x14ac:dyDescent="0.25">
      <c r="A91" s="82"/>
    </row>
    <row r="92" spans="1:37" x14ac:dyDescent="0.25">
      <c r="A92" s="82"/>
    </row>
    <row r="93" spans="1:37" x14ac:dyDescent="0.25">
      <c r="A93" s="82"/>
    </row>
    <row r="94" spans="1:37" x14ac:dyDescent="0.25">
      <c r="A94" s="82"/>
    </row>
    <row r="95" spans="1:37" x14ac:dyDescent="0.25">
      <c r="A95" s="82"/>
    </row>
    <row r="96" spans="1:37" x14ac:dyDescent="0.25">
      <c r="A96" s="82"/>
    </row>
    <row r="97" spans="1:1" x14ac:dyDescent="0.25">
      <c r="A97" s="82"/>
    </row>
    <row r="98" spans="1:1" x14ac:dyDescent="0.25">
      <c r="A98" s="82"/>
    </row>
    <row r="99" spans="1:1" x14ac:dyDescent="0.25">
      <c r="A99" s="82"/>
    </row>
    <row r="100" spans="1:1" x14ac:dyDescent="0.25">
      <c r="A100" s="82"/>
    </row>
    <row r="101" spans="1:1" x14ac:dyDescent="0.25">
      <c r="A101" s="82"/>
    </row>
    <row r="102" spans="1:1" x14ac:dyDescent="0.25">
      <c r="A102" s="82"/>
    </row>
    <row r="103" spans="1:1" x14ac:dyDescent="0.25">
      <c r="A103" s="82"/>
    </row>
    <row r="104" spans="1:1" x14ac:dyDescent="0.25">
      <c r="A104" s="82"/>
    </row>
    <row r="105" spans="1:1" x14ac:dyDescent="0.25">
      <c r="A105" s="82"/>
    </row>
    <row r="106" spans="1:1" x14ac:dyDescent="0.25">
      <c r="A106" s="82"/>
    </row>
    <row r="107" spans="1:1" x14ac:dyDescent="0.25">
      <c r="A107" s="82"/>
    </row>
    <row r="108" spans="1:1" x14ac:dyDescent="0.25">
      <c r="A108" s="82"/>
    </row>
    <row r="109" spans="1:1" x14ac:dyDescent="0.25">
      <c r="A109" s="82"/>
    </row>
    <row r="110" spans="1:1" x14ac:dyDescent="0.25">
      <c r="A110" s="82"/>
    </row>
    <row r="111" spans="1:1" x14ac:dyDescent="0.25">
      <c r="A111" s="82"/>
    </row>
    <row r="112" spans="1:1" x14ac:dyDescent="0.25">
      <c r="A112" s="82"/>
    </row>
    <row r="113" spans="1:1" x14ac:dyDescent="0.25">
      <c r="A113" s="82"/>
    </row>
    <row r="114" spans="1:1" x14ac:dyDescent="0.25">
      <c r="A114" s="82"/>
    </row>
    <row r="115" spans="1:1" x14ac:dyDescent="0.25">
      <c r="A115" s="82"/>
    </row>
    <row r="116" spans="1:1" x14ac:dyDescent="0.25">
      <c r="A116" s="82"/>
    </row>
    <row r="117" spans="1:1" x14ac:dyDescent="0.25">
      <c r="A117" s="82"/>
    </row>
    <row r="118" spans="1:1" x14ac:dyDescent="0.25">
      <c r="A118" s="82"/>
    </row>
    <row r="119" spans="1:1" x14ac:dyDescent="0.25">
      <c r="A119" s="82"/>
    </row>
    <row r="120" spans="1:1" x14ac:dyDescent="0.25">
      <c r="A120" s="82"/>
    </row>
    <row r="121" spans="1:1" x14ac:dyDescent="0.25">
      <c r="A121" s="82"/>
    </row>
    <row r="122" spans="1:1" x14ac:dyDescent="0.25">
      <c r="A122" s="82"/>
    </row>
    <row r="123" spans="1:1" x14ac:dyDescent="0.25">
      <c r="A123" s="82"/>
    </row>
    <row r="124" spans="1:1" x14ac:dyDescent="0.25">
      <c r="A124" s="82"/>
    </row>
    <row r="125" spans="1:1" x14ac:dyDescent="0.25">
      <c r="A125" s="82"/>
    </row>
    <row r="126" spans="1:1" x14ac:dyDescent="0.25">
      <c r="A126" s="82"/>
    </row>
    <row r="127" spans="1:1" x14ac:dyDescent="0.25">
      <c r="A127" s="82"/>
    </row>
    <row r="128" spans="1:1" x14ac:dyDescent="0.25">
      <c r="A128" s="82"/>
    </row>
    <row r="129" spans="1:1" x14ac:dyDescent="0.25">
      <c r="A129" s="82"/>
    </row>
    <row r="130" spans="1:1" x14ac:dyDescent="0.25">
      <c r="A130" s="82"/>
    </row>
  </sheetData>
  <sortState xmlns:xlrd2="http://schemas.microsoft.com/office/spreadsheetml/2017/richdata2" ref="I2:K32">
    <sortCondition descending="1" ref="K2:K32"/>
  </sortState>
  <mergeCells count="3">
    <mergeCell ref="B47:I47"/>
    <mergeCell ref="AS2:AZ2"/>
    <mergeCell ref="B51:D51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6B58-049A-4B78-8682-B63D466DE88A}">
  <dimension ref="A2:BS54"/>
  <sheetViews>
    <sheetView topLeftCell="AE1" workbookViewId="0">
      <selection activeCell="BB20" sqref="BB20"/>
    </sheetView>
  </sheetViews>
  <sheetFormatPr defaultRowHeight="12.5" x14ac:dyDescent="0.25"/>
  <cols>
    <col min="1" max="1" width="23.90625" bestFit="1" customWidth="1"/>
    <col min="2" max="2" width="10.1796875" bestFit="1" customWidth="1"/>
    <col min="3" max="3" width="7.453125" bestFit="1" customWidth="1"/>
    <col min="4" max="5" width="9.81640625" bestFit="1" customWidth="1"/>
    <col min="6" max="6" width="10.453125" bestFit="1" customWidth="1"/>
    <col min="8" max="8" width="23.90625" bestFit="1" customWidth="1"/>
    <col min="9" max="9" width="9" bestFit="1" customWidth="1"/>
    <col min="13" max="13" width="10.453125" bestFit="1" customWidth="1"/>
    <col min="15" max="15" width="23.90625" bestFit="1" customWidth="1"/>
    <col min="16" max="16" width="9.1796875" bestFit="1" customWidth="1"/>
    <col min="17" max="17" width="7.453125" bestFit="1" customWidth="1"/>
    <col min="18" max="19" width="9.81640625" bestFit="1" customWidth="1"/>
    <col min="20" max="20" width="10.453125" bestFit="1" customWidth="1"/>
    <col min="22" max="22" width="23.90625" bestFit="1" customWidth="1"/>
    <col min="23" max="23" width="9.26953125" bestFit="1" customWidth="1"/>
    <col min="24" max="24" width="7.453125" bestFit="1" customWidth="1"/>
    <col min="25" max="26" width="9.81640625" bestFit="1" customWidth="1"/>
    <col min="27" max="27" width="10.453125" bestFit="1" customWidth="1"/>
    <col min="29" max="29" width="22.6328125" bestFit="1" customWidth="1"/>
    <col min="32" max="32" width="9.1796875" bestFit="1" customWidth="1"/>
    <col min="33" max="33" width="23.1796875" bestFit="1" customWidth="1"/>
    <col min="37" max="37" width="22.26953125" bestFit="1" customWidth="1"/>
    <col min="41" max="41" width="19.90625" bestFit="1" customWidth="1"/>
    <col min="45" max="45" width="23.1796875" bestFit="1" customWidth="1"/>
    <col min="46" max="46" width="17.36328125" bestFit="1" customWidth="1"/>
    <col min="47" max="47" width="12" bestFit="1" customWidth="1"/>
    <col min="48" max="48" width="21.1796875" bestFit="1" customWidth="1"/>
    <col min="58" max="58" width="7.81640625" bestFit="1" customWidth="1"/>
    <col min="59" max="59" width="12.90625" bestFit="1" customWidth="1"/>
    <col min="60" max="60" width="12.36328125" bestFit="1" customWidth="1"/>
    <col min="61" max="61" width="16.7265625" bestFit="1" customWidth="1"/>
    <col min="62" max="62" width="16.6328125" bestFit="1" customWidth="1"/>
    <col min="63" max="63" width="8.6328125" bestFit="1" customWidth="1"/>
    <col min="65" max="65" width="19" bestFit="1" customWidth="1"/>
    <col min="66" max="66" width="14.81640625" bestFit="1" customWidth="1"/>
    <col min="67" max="67" width="16.36328125" bestFit="1" customWidth="1"/>
    <col min="68" max="68" width="16.36328125" style="275" customWidth="1"/>
    <col min="69" max="71" width="4.81640625" bestFit="1" customWidth="1"/>
  </cols>
  <sheetData>
    <row r="2" spans="1:71" ht="23.5" x14ac:dyDescent="0.3">
      <c r="A2" s="375" t="s">
        <v>9</v>
      </c>
      <c r="B2" s="356" t="s">
        <v>18</v>
      </c>
      <c r="C2" s="370"/>
      <c r="D2" s="370"/>
      <c r="E2" s="370"/>
      <c r="F2" s="370"/>
      <c r="H2" s="414" t="s">
        <v>9</v>
      </c>
      <c r="I2" s="415" t="s">
        <v>287</v>
      </c>
      <c r="J2" s="416"/>
      <c r="K2" s="416"/>
      <c r="L2" s="416"/>
      <c r="M2" s="417"/>
      <c r="O2" s="414" t="s">
        <v>9</v>
      </c>
      <c r="P2" s="428" t="s">
        <v>287</v>
      </c>
      <c r="Q2" s="416"/>
      <c r="R2" s="416"/>
      <c r="S2" s="416"/>
      <c r="T2" s="416"/>
      <c r="V2" s="414" t="s">
        <v>9</v>
      </c>
      <c r="W2" s="415" t="s">
        <v>287</v>
      </c>
      <c r="X2" s="416"/>
      <c r="Y2" s="416"/>
      <c r="Z2" s="416"/>
      <c r="AA2" s="416"/>
      <c r="AC2" s="376">
        <v>43355</v>
      </c>
      <c r="AD2" s="405" t="s">
        <v>115</v>
      </c>
      <c r="AE2" s="405" t="s">
        <v>211</v>
      </c>
      <c r="AG2" s="419">
        <v>43656</v>
      </c>
      <c r="AH2" s="405" t="s">
        <v>115</v>
      </c>
      <c r="AI2" s="405" t="s">
        <v>211</v>
      </c>
      <c r="AK2" s="419">
        <v>43691</v>
      </c>
      <c r="AL2" s="405" t="s">
        <v>115</v>
      </c>
      <c r="AM2" s="405" t="s">
        <v>211</v>
      </c>
      <c r="AO2" s="419">
        <v>43719</v>
      </c>
      <c r="AP2" s="405" t="s">
        <v>115</v>
      </c>
      <c r="AQ2" s="405" t="s">
        <v>211</v>
      </c>
      <c r="AS2" s="434" t="s">
        <v>334</v>
      </c>
      <c r="AT2" s="434"/>
      <c r="BF2" s="452"/>
      <c r="BG2" s="438" t="s">
        <v>307</v>
      </c>
      <c r="BH2" s="438" t="s">
        <v>307</v>
      </c>
      <c r="BI2" s="438" t="s">
        <v>324</v>
      </c>
      <c r="BJ2" s="438" t="s">
        <v>306</v>
      </c>
      <c r="BK2" s="438" t="s">
        <v>303</v>
      </c>
      <c r="BM2" s="437" t="s">
        <v>290</v>
      </c>
      <c r="BN2" s="437" t="s">
        <v>294</v>
      </c>
      <c r="BO2" s="451" t="s">
        <v>311</v>
      </c>
      <c r="BP2" s="451"/>
      <c r="BQ2" s="508" t="s">
        <v>325</v>
      </c>
      <c r="BR2" s="508"/>
      <c r="BS2" s="508"/>
    </row>
    <row r="3" spans="1:71" ht="34.5" x14ac:dyDescent="0.3">
      <c r="A3" s="375" t="s">
        <v>17</v>
      </c>
      <c r="B3" s="361" t="s">
        <v>257</v>
      </c>
      <c r="C3" s="370" t="s">
        <v>260</v>
      </c>
      <c r="D3" s="370"/>
      <c r="E3" s="370"/>
      <c r="F3" s="370"/>
      <c r="H3" s="414" t="s">
        <v>17</v>
      </c>
      <c r="I3" s="418" t="s">
        <v>257</v>
      </c>
      <c r="J3" s="416"/>
      <c r="K3" s="416"/>
      <c r="L3" s="416"/>
      <c r="M3" s="417"/>
      <c r="O3" s="414" t="s">
        <v>17</v>
      </c>
      <c r="P3" s="418" t="s">
        <v>257</v>
      </c>
      <c r="Q3" s="416"/>
      <c r="R3" s="416"/>
      <c r="S3" s="416"/>
      <c r="T3" s="416"/>
      <c r="V3" s="414" t="s">
        <v>17</v>
      </c>
      <c r="W3" s="418" t="s">
        <v>257</v>
      </c>
      <c r="X3" s="416"/>
      <c r="Y3" s="416"/>
      <c r="Z3" s="416"/>
      <c r="AA3" s="416"/>
      <c r="AC3" s="377" t="s">
        <v>31</v>
      </c>
      <c r="AD3" s="373">
        <v>72.275641025641022</v>
      </c>
      <c r="AE3" s="373">
        <v>127711.05769230769</v>
      </c>
      <c r="AG3" s="416" t="s">
        <v>29</v>
      </c>
      <c r="AH3" s="426">
        <v>22.793126684636118</v>
      </c>
      <c r="AI3" s="426">
        <v>87753.537735849051</v>
      </c>
      <c r="AK3" s="416" t="s">
        <v>127</v>
      </c>
      <c r="AL3" s="426">
        <v>13.617149758454106</v>
      </c>
      <c r="AM3" s="426">
        <v>23830.012077294687</v>
      </c>
      <c r="AO3" s="475" t="s">
        <v>40</v>
      </c>
      <c r="AP3" s="426">
        <v>814.30555555555554</v>
      </c>
      <c r="AQ3" s="426">
        <v>716588.88888888888</v>
      </c>
      <c r="AS3" s="434" t="s">
        <v>290</v>
      </c>
      <c r="AT3" s="434" t="s">
        <v>294</v>
      </c>
      <c r="AU3" s="470" t="s">
        <v>299</v>
      </c>
      <c r="AV3" s="471" t="s">
        <v>311</v>
      </c>
      <c r="BF3" s="452"/>
      <c r="BG3" s="456" t="s">
        <v>29</v>
      </c>
      <c r="BH3" s="456" t="s">
        <v>31</v>
      </c>
      <c r="BI3" s="456" t="s">
        <v>25</v>
      </c>
      <c r="BJ3" s="456" t="s">
        <v>40</v>
      </c>
      <c r="BK3" s="444" t="s">
        <v>305</v>
      </c>
      <c r="BM3" s="442" t="s">
        <v>128</v>
      </c>
      <c r="BN3" s="439" t="s">
        <v>295</v>
      </c>
      <c r="BO3" s="439" t="s">
        <v>308</v>
      </c>
      <c r="BP3" s="439"/>
      <c r="BQ3" s="186" t="s">
        <v>145</v>
      </c>
      <c r="BR3" s="450">
        <v>2018</v>
      </c>
      <c r="BS3" s="450">
        <v>2019</v>
      </c>
    </row>
    <row r="4" spans="1:71" ht="13" x14ac:dyDescent="0.3">
      <c r="A4" s="375" t="s">
        <v>13</v>
      </c>
      <c r="B4" s="361"/>
      <c r="C4" s="370"/>
      <c r="D4" s="370"/>
      <c r="E4" s="370"/>
      <c r="F4" s="370"/>
      <c r="H4" s="414" t="s">
        <v>13</v>
      </c>
      <c r="I4" s="418"/>
      <c r="J4" s="416"/>
      <c r="K4" s="416"/>
      <c r="L4" s="416"/>
      <c r="M4" s="417"/>
      <c r="O4" s="414" t="s">
        <v>13</v>
      </c>
      <c r="P4" s="418"/>
      <c r="Q4" s="416"/>
      <c r="R4" s="416"/>
      <c r="S4" s="416"/>
      <c r="T4" s="416"/>
      <c r="V4" s="414" t="s">
        <v>13</v>
      </c>
      <c r="W4" s="418"/>
      <c r="X4" s="416"/>
      <c r="Y4" s="416"/>
      <c r="Z4" s="416"/>
      <c r="AA4" s="416"/>
      <c r="AC4" s="377" t="s">
        <v>127</v>
      </c>
      <c r="AD4" s="373">
        <v>28.910256410256409</v>
      </c>
      <c r="AE4" s="373">
        <v>50592.948717948719</v>
      </c>
      <c r="AG4" s="416" t="s">
        <v>127</v>
      </c>
      <c r="AH4" s="426">
        <v>15.195417789757412</v>
      </c>
      <c r="AI4" s="426">
        <v>26591.981132075471</v>
      </c>
      <c r="AK4" s="416" t="s">
        <v>76</v>
      </c>
      <c r="AL4" s="426">
        <v>13.617149758454106</v>
      </c>
      <c r="AM4" s="426">
        <v>15251.207729468599</v>
      </c>
      <c r="AO4" s="416" t="s">
        <v>31</v>
      </c>
      <c r="AP4" s="426">
        <v>78.298611111111114</v>
      </c>
      <c r="AQ4" s="426">
        <v>285930.86805555556</v>
      </c>
      <c r="AS4" s="429" t="s">
        <v>128</v>
      </c>
      <c r="AT4" s="166" t="s">
        <v>295</v>
      </c>
      <c r="AU4" s="445"/>
      <c r="AV4" s="166" t="s">
        <v>308</v>
      </c>
      <c r="BF4" s="453">
        <v>43656</v>
      </c>
      <c r="BG4" s="454">
        <v>87753.537735849051</v>
      </c>
      <c r="BH4" s="454">
        <v>13425.151617250674</v>
      </c>
      <c r="BI4" s="454">
        <v>10636.792452830188</v>
      </c>
      <c r="BJ4" s="455">
        <v>0</v>
      </c>
      <c r="BK4" s="454">
        <v>2127.3584905660377</v>
      </c>
      <c r="BM4" s="442" t="s">
        <v>35</v>
      </c>
      <c r="BN4" s="439" t="s">
        <v>295</v>
      </c>
      <c r="BO4" s="439" t="s">
        <v>308</v>
      </c>
      <c r="BP4" s="439"/>
      <c r="BQ4" s="82">
        <v>37</v>
      </c>
      <c r="BR4" s="82">
        <v>11</v>
      </c>
      <c r="BS4" s="82">
        <v>32</v>
      </c>
    </row>
    <row r="5" spans="1:71" ht="13" x14ac:dyDescent="0.3">
      <c r="A5" s="375" t="s">
        <v>12</v>
      </c>
      <c r="B5" s="376">
        <v>43355</v>
      </c>
      <c r="C5" s="370"/>
      <c r="D5" s="370"/>
      <c r="E5" s="370"/>
      <c r="F5" s="370"/>
      <c r="H5" s="414" t="s">
        <v>12</v>
      </c>
      <c r="I5" s="419">
        <v>43656</v>
      </c>
      <c r="J5" s="416"/>
      <c r="K5" s="416"/>
      <c r="L5" s="416"/>
      <c r="M5" s="417"/>
      <c r="O5" s="414" t="s">
        <v>12</v>
      </c>
      <c r="P5" s="419">
        <v>43691</v>
      </c>
      <c r="Q5" s="416"/>
      <c r="R5" s="416"/>
      <c r="S5" s="416"/>
      <c r="T5" s="416"/>
      <c r="V5" s="414" t="s">
        <v>12</v>
      </c>
      <c r="W5" s="419">
        <v>43719</v>
      </c>
      <c r="X5" s="416"/>
      <c r="Y5" s="416"/>
      <c r="Z5" s="416"/>
      <c r="AA5" s="416"/>
      <c r="AC5" s="377" t="s">
        <v>30</v>
      </c>
      <c r="AD5" s="373">
        <v>72.275641025641022</v>
      </c>
      <c r="AE5" s="373">
        <v>26741.98717948718</v>
      </c>
      <c r="AG5" s="416" t="s">
        <v>31</v>
      </c>
      <c r="AH5" s="426">
        <v>7.5977088948787062</v>
      </c>
      <c r="AI5" s="426">
        <v>13425.151617250674</v>
      </c>
      <c r="AK5" s="416" t="s">
        <v>30</v>
      </c>
      <c r="AL5" s="426">
        <v>40.85144927536232</v>
      </c>
      <c r="AM5" s="426">
        <v>15115.036231884058</v>
      </c>
      <c r="AO5" s="416" t="s">
        <v>29</v>
      </c>
      <c r="AP5" s="426">
        <v>46.979166666666664</v>
      </c>
      <c r="AQ5" s="426">
        <v>85267.187499999985</v>
      </c>
      <c r="AS5" s="429" t="s">
        <v>35</v>
      </c>
      <c r="AT5" s="166" t="s">
        <v>295</v>
      </c>
      <c r="AU5" s="413"/>
      <c r="AV5" s="166" t="s">
        <v>308</v>
      </c>
      <c r="BF5" s="453">
        <v>43691</v>
      </c>
      <c r="BG5" s="454">
        <v>14978.864734299517</v>
      </c>
      <c r="BH5" s="255">
        <v>0</v>
      </c>
      <c r="BI5" s="454">
        <v>12936.292270531401</v>
      </c>
      <c r="BJ5" s="454">
        <v>7189.8550724637671</v>
      </c>
      <c r="BK5" s="454">
        <v>953.20048309178742</v>
      </c>
      <c r="BM5" s="442" t="s">
        <v>102</v>
      </c>
      <c r="BN5" s="439" t="s">
        <v>295</v>
      </c>
      <c r="BO5" s="439" t="s">
        <v>308</v>
      </c>
      <c r="BP5" s="439"/>
      <c r="BQ5" s="82">
        <v>17</v>
      </c>
      <c r="BR5" s="82">
        <v>11</v>
      </c>
      <c r="BS5" s="82">
        <v>17</v>
      </c>
    </row>
    <row r="6" spans="1:71" ht="13" x14ac:dyDescent="0.3">
      <c r="A6" s="375"/>
      <c r="B6" s="370"/>
      <c r="C6" s="370"/>
      <c r="D6" s="370"/>
      <c r="E6" s="370"/>
      <c r="F6" s="370"/>
      <c r="H6" s="414"/>
      <c r="I6" s="416"/>
      <c r="J6" s="416"/>
      <c r="K6" s="416"/>
      <c r="L6" s="416"/>
      <c r="M6" s="417"/>
      <c r="O6" s="414"/>
      <c r="P6" s="416"/>
      <c r="Q6" s="416"/>
      <c r="R6" s="416"/>
      <c r="S6" s="416"/>
      <c r="T6" s="416"/>
      <c r="V6" s="414"/>
      <c r="W6" s="416"/>
      <c r="X6" s="416"/>
      <c r="Y6" s="416"/>
      <c r="Z6" s="416"/>
      <c r="AA6" s="416"/>
      <c r="AC6" s="377" t="s">
        <v>29</v>
      </c>
      <c r="AD6" s="373">
        <v>14.455128205128204</v>
      </c>
      <c r="AE6" s="373">
        <v>23850.961538461539</v>
      </c>
      <c r="AG6" s="416" t="s">
        <v>62</v>
      </c>
      <c r="AH6" s="426">
        <v>45.586253369272235</v>
      </c>
      <c r="AI6" s="426">
        <v>13128.840970350404</v>
      </c>
      <c r="AK6" s="416" t="s">
        <v>29</v>
      </c>
      <c r="AL6" s="426">
        <v>13.617149758454106</v>
      </c>
      <c r="AM6" s="426">
        <v>14978.864734299517</v>
      </c>
      <c r="AO6" s="416" t="s">
        <v>77</v>
      </c>
      <c r="AP6" s="426">
        <v>15.659722222222221</v>
      </c>
      <c r="AQ6" s="426">
        <v>31162.847222222219</v>
      </c>
      <c r="AS6" s="429" t="s">
        <v>102</v>
      </c>
      <c r="AT6" s="166" t="s">
        <v>295</v>
      </c>
      <c r="AU6" s="413"/>
      <c r="AV6" s="166" t="s">
        <v>308</v>
      </c>
      <c r="BF6" s="453">
        <v>43719</v>
      </c>
      <c r="BG6" s="454">
        <v>85267.187499999985</v>
      </c>
      <c r="BH6" s="454">
        <v>285930.86805555556</v>
      </c>
      <c r="BI6" s="454">
        <v>4697.916666666667</v>
      </c>
      <c r="BJ6" s="454">
        <v>716588.88888888888</v>
      </c>
      <c r="BK6" s="454">
        <v>31162.847222222219</v>
      </c>
      <c r="BM6" s="442" t="s">
        <v>96</v>
      </c>
      <c r="BN6" s="439" t="s">
        <v>295</v>
      </c>
      <c r="BO6" s="439" t="s">
        <v>308</v>
      </c>
      <c r="BP6" s="472"/>
    </row>
    <row r="7" spans="1:71" ht="13" x14ac:dyDescent="0.3">
      <c r="A7" s="375" t="s">
        <v>11</v>
      </c>
      <c r="B7" s="378">
        <v>1055.2243589743582</v>
      </c>
      <c r="C7" s="370"/>
      <c r="D7" s="370"/>
      <c r="E7" s="370"/>
      <c r="F7" s="370"/>
      <c r="H7" s="414" t="s">
        <v>11</v>
      </c>
      <c r="I7" s="420">
        <v>782.56401617250469</v>
      </c>
      <c r="J7" s="416"/>
      <c r="K7" s="416"/>
      <c r="L7" s="416"/>
      <c r="M7" s="417"/>
      <c r="O7" s="414" t="s">
        <v>11</v>
      </c>
      <c r="P7" s="420">
        <v>599.15458937197911</v>
      </c>
      <c r="Q7" s="416"/>
      <c r="R7" s="416"/>
      <c r="S7" s="416"/>
      <c r="T7" s="416"/>
      <c r="V7" s="414" t="s">
        <v>11</v>
      </c>
      <c r="W7" s="420">
        <v>1440.6944444444321</v>
      </c>
      <c r="X7" s="416"/>
      <c r="Y7" s="416"/>
      <c r="Z7" s="416"/>
      <c r="AA7" s="416"/>
      <c r="AC7" s="377" t="s">
        <v>28</v>
      </c>
      <c r="AD7" s="373">
        <v>14.455128205128204</v>
      </c>
      <c r="AE7" s="373">
        <v>12214.583333333332</v>
      </c>
      <c r="AG7" s="416" t="s">
        <v>25</v>
      </c>
      <c r="AH7" s="426">
        <v>212.73584905660377</v>
      </c>
      <c r="AI7" s="426">
        <v>10636.792452830188</v>
      </c>
      <c r="AK7" s="416" t="s">
        <v>25</v>
      </c>
      <c r="AL7" s="426">
        <v>258.72584541062804</v>
      </c>
      <c r="AM7" s="426">
        <v>12936.292270531401</v>
      </c>
      <c r="AO7" s="416" t="s">
        <v>30</v>
      </c>
      <c r="AP7" s="426">
        <v>46.979166666666664</v>
      </c>
      <c r="AQ7" s="426">
        <v>17382.291666666664</v>
      </c>
      <c r="AS7" s="429" t="s">
        <v>96</v>
      </c>
      <c r="AT7" s="166" t="s">
        <v>295</v>
      </c>
      <c r="AU7" s="413"/>
      <c r="AV7" s="166" t="s">
        <v>308</v>
      </c>
      <c r="BM7" s="442" t="s">
        <v>271</v>
      </c>
      <c r="BN7" s="439" t="s">
        <v>295</v>
      </c>
      <c r="BO7" s="439" t="s">
        <v>308</v>
      </c>
      <c r="BP7" s="472"/>
    </row>
    <row r="8" spans="1:71" ht="15" x14ac:dyDescent="0.3">
      <c r="A8" s="375" t="s">
        <v>14</v>
      </c>
      <c r="B8" s="378">
        <v>483524.03846153867</v>
      </c>
      <c r="C8" s="370"/>
      <c r="D8" s="370"/>
      <c r="E8" s="370"/>
      <c r="F8" s="370"/>
      <c r="H8" s="414" t="s">
        <v>14</v>
      </c>
      <c r="I8" s="420">
        <v>263518.93530997157</v>
      </c>
      <c r="J8" s="416"/>
      <c r="K8" s="416"/>
      <c r="L8" s="416"/>
      <c r="M8" s="417"/>
      <c r="O8" s="414" t="s">
        <v>14</v>
      </c>
      <c r="P8" s="420">
        <v>126196.93538647357</v>
      </c>
      <c r="Q8" s="416"/>
      <c r="R8" s="416"/>
      <c r="S8" s="416"/>
      <c r="T8" s="416"/>
      <c r="V8" s="414" t="s">
        <v>14</v>
      </c>
      <c r="W8" s="420">
        <v>1186083.0208333377</v>
      </c>
      <c r="X8" s="416"/>
      <c r="Y8" s="416"/>
      <c r="Z8" s="416"/>
      <c r="AA8" s="416"/>
      <c r="AC8" s="377" t="s">
        <v>85</v>
      </c>
      <c r="AD8" s="373">
        <v>14.455128205128204</v>
      </c>
      <c r="AE8" s="373">
        <v>8673.076923076922</v>
      </c>
      <c r="AG8" s="416" t="s">
        <v>30</v>
      </c>
      <c r="AH8" s="426">
        <v>22.793126684636118</v>
      </c>
      <c r="AI8" s="426">
        <v>8433.4568733153628</v>
      </c>
      <c r="AK8" s="416" t="s">
        <v>40</v>
      </c>
      <c r="AL8" s="426">
        <v>27.234299516908212</v>
      </c>
      <c r="AM8" s="426">
        <v>7189.8550724637671</v>
      </c>
      <c r="AO8" s="416" t="s">
        <v>25</v>
      </c>
      <c r="AP8" s="426">
        <v>78.298611111111114</v>
      </c>
      <c r="AQ8" s="426">
        <v>4697.916666666667</v>
      </c>
      <c r="AS8" s="429" t="s">
        <v>271</v>
      </c>
      <c r="AT8" s="166" t="s">
        <v>295</v>
      </c>
      <c r="AU8" s="413"/>
      <c r="AV8" s="166" t="s">
        <v>308</v>
      </c>
      <c r="BM8" s="442" t="s">
        <v>95</v>
      </c>
      <c r="BN8" s="439" t="s">
        <v>295</v>
      </c>
      <c r="BO8" s="439" t="s">
        <v>308</v>
      </c>
      <c r="BP8" s="472"/>
    </row>
    <row r="9" spans="1:71" ht="13" x14ac:dyDescent="0.3">
      <c r="A9" s="375" t="s">
        <v>10</v>
      </c>
      <c r="B9" s="379">
        <v>44.611549377441406</v>
      </c>
      <c r="C9" s="370"/>
      <c r="D9" s="370"/>
      <c r="E9" s="370"/>
      <c r="F9" s="370"/>
      <c r="H9" s="414" t="s">
        <v>10</v>
      </c>
      <c r="I9" s="421">
        <v>40.244640350341797</v>
      </c>
      <c r="J9" s="416"/>
      <c r="K9" s="416"/>
      <c r="L9" s="416"/>
      <c r="M9" s="417"/>
      <c r="O9" s="414" t="s">
        <v>10</v>
      </c>
      <c r="P9" s="421">
        <v>34.961990356445313</v>
      </c>
      <c r="Q9" s="416"/>
      <c r="R9" s="416"/>
      <c r="S9" s="416"/>
      <c r="T9" s="416"/>
      <c r="V9" s="414" t="s">
        <v>10</v>
      </c>
      <c r="W9" s="421">
        <v>51.076820373535156</v>
      </c>
      <c r="X9" s="416"/>
      <c r="Y9" s="416"/>
      <c r="Z9" s="416"/>
      <c r="AA9" s="416"/>
      <c r="AC9" s="377" t="s">
        <v>87</v>
      </c>
      <c r="AD9" s="373">
        <v>14.455128205128204</v>
      </c>
      <c r="AE9" s="373">
        <v>6504.8076923076924</v>
      </c>
      <c r="AG9" s="416" t="s">
        <v>73</v>
      </c>
      <c r="AH9" s="426">
        <v>22.793126684636118</v>
      </c>
      <c r="AI9" s="426">
        <v>6610.0067385444745</v>
      </c>
      <c r="AK9" s="416" t="s">
        <v>32</v>
      </c>
      <c r="AL9" s="426">
        <v>20.42572463768116</v>
      </c>
      <c r="AM9" s="426">
        <v>2696.195652173913</v>
      </c>
      <c r="AO9" s="416" t="s">
        <v>79</v>
      </c>
      <c r="AP9" s="426">
        <v>15.659722222222221</v>
      </c>
      <c r="AQ9" s="426">
        <v>4212.4652777777774</v>
      </c>
      <c r="AS9" s="429" t="s">
        <v>95</v>
      </c>
      <c r="AT9" s="166" t="s">
        <v>295</v>
      </c>
      <c r="AU9" s="445"/>
      <c r="AV9" s="166" t="s">
        <v>308</v>
      </c>
      <c r="AZ9" s="430" t="s">
        <v>40</v>
      </c>
      <c r="BM9" s="442" t="s">
        <v>76</v>
      </c>
      <c r="BN9" s="439" t="s">
        <v>295</v>
      </c>
      <c r="BO9" s="439" t="s">
        <v>308</v>
      </c>
      <c r="BP9" s="472"/>
    </row>
    <row r="10" spans="1:71" ht="13" x14ac:dyDescent="0.25">
      <c r="A10" s="275"/>
      <c r="B10" s="275"/>
      <c r="C10" s="275"/>
      <c r="D10" s="275"/>
      <c r="E10" s="275"/>
      <c r="F10" s="275"/>
      <c r="H10" s="417"/>
      <c r="I10" s="417"/>
      <c r="J10" s="417"/>
      <c r="K10" s="417"/>
      <c r="L10" s="417"/>
      <c r="M10" s="417"/>
      <c r="O10" s="373"/>
      <c r="P10" s="374"/>
      <c r="Q10" s="373"/>
      <c r="R10" s="374"/>
      <c r="S10" s="370"/>
      <c r="T10" s="370"/>
      <c r="V10" s="417"/>
      <c r="W10" s="417"/>
      <c r="X10" s="417"/>
      <c r="Y10" s="417"/>
      <c r="Z10" s="417"/>
      <c r="AA10" s="417"/>
      <c r="AC10" s="377" t="s">
        <v>25</v>
      </c>
      <c r="AD10" s="373">
        <v>115.64102564102564</v>
      </c>
      <c r="AE10" s="373">
        <v>5782.0512820512813</v>
      </c>
      <c r="AG10" s="416" t="s">
        <v>79</v>
      </c>
      <c r="AH10" s="426">
        <v>15.195417789757412</v>
      </c>
      <c r="AI10" s="426">
        <v>4087.5673854447441</v>
      </c>
      <c r="AK10" s="416" t="s">
        <v>91</v>
      </c>
      <c r="AL10" s="426">
        <v>13.617149758454106</v>
      </c>
      <c r="AM10" s="426">
        <v>2451.086956521739</v>
      </c>
      <c r="AO10" s="416" t="s">
        <v>32</v>
      </c>
      <c r="AP10" s="426">
        <v>31.319444444444443</v>
      </c>
      <c r="AQ10" s="426">
        <v>4134.1666666666661</v>
      </c>
      <c r="AS10" s="429" t="s">
        <v>76</v>
      </c>
      <c r="AT10" s="166" t="s">
        <v>295</v>
      </c>
      <c r="AU10" s="445"/>
      <c r="AV10" s="166" t="s">
        <v>308</v>
      </c>
      <c r="BM10" s="444" t="s">
        <v>87</v>
      </c>
      <c r="BN10" s="439" t="s">
        <v>295</v>
      </c>
      <c r="BO10" s="439" t="s">
        <v>308</v>
      </c>
      <c r="BP10" s="472"/>
    </row>
    <row r="11" spans="1:71" ht="13" x14ac:dyDescent="0.3">
      <c r="A11" s="370"/>
      <c r="B11" s="375" t="s">
        <v>2</v>
      </c>
      <c r="C11" s="375" t="s">
        <v>2</v>
      </c>
      <c r="D11" s="375" t="s">
        <v>4</v>
      </c>
      <c r="E11" s="375" t="s">
        <v>4</v>
      </c>
      <c r="F11" s="370"/>
      <c r="H11" s="422">
        <v>43656</v>
      </c>
      <c r="I11" s="414" t="s">
        <v>2</v>
      </c>
      <c r="J11" s="414" t="s">
        <v>2</v>
      </c>
      <c r="K11" s="414" t="s">
        <v>4</v>
      </c>
      <c r="L11" s="414" t="s">
        <v>4</v>
      </c>
      <c r="M11" s="417"/>
      <c r="O11" s="422">
        <v>43691</v>
      </c>
      <c r="P11" s="414" t="s">
        <v>2</v>
      </c>
      <c r="Q11" s="414" t="s">
        <v>2</v>
      </c>
      <c r="R11" s="414" t="s">
        <v>4</v>
      </c>
      <c r="S11" s="414" t="s">
        <v>4</v>
      </c>
      <c r="T11" s="416"/>
      <c r="V11" s="422">
        <v>43719</v>
      </c>
      <c r="W11" s="414" t="s">
        <v>2</v>
      </c>
      <c r="X11" s="414" t="s">
        <v>2</v>
      </c>
      <c r="Y11" s="414" t="s">
        <v>4</v>
      </c>
      <c r="Z11" s="414" t="s">
        <v>4</v>
      </c>
      <c r="AA11" s="416"/>
      <c r="AC11" s="377" t="s">
        <v>59</v>
      </c>
      <c r="AD11" s="373">
        <v>14.455128205128204</v>
      </c>
      <c r="AE11" s="373">
        <v>2601.9230769230767</v>
      </c>
      <c r="AG11" s="416" t="s">
        <v>39</v>
      </c>
      <c r="AH11" s="426">
        <v>7.5977088948787062</v>
      </c>
      <c r="AI11" s="426">
        <v>3494.9460916442049</v>
      </c>
      <c r="AK11" s="416" t="s">
        <v>62</v>
      </c>
      <c r="AL11" s="426">
        <v>6.8085748792270531</v>
      </c>
      <c r="AM11" s="426">
        <v>1960.8695652173913</v>
      </c>
      <c r="AO11" s="416" t="s">
        <v>88</v>
      </c>
      <c r="AP11" s="426">
        <v>15.659722222222221</v>
      </c>
      <c r="AQ11" s="426">
        <v>939.58333333333326</v>
      </c>
      <c r="AS11" s="306" t="s">
        <v>87</v>
      </c>
      <c r="AT11" s="166" t="s">
        <v>295</v>
      </c>
      <c r="AU11" s="413"/>
      <c r="AV11" s="166" t="s">
        <v>308</v>
      </c>
      <c r="BM11" s="440" t="s">
        <v>40</v>
      </c>
      <c r="BN11" s="439" t="s">
        <v>293</v>
      </c>
      <c r="BO11" s="441" t="s">
        <v>301</v>
      </c>
      <c r="BP11" s="463"/>
    </row>
    <row r="12" spans="1:71" ht="15" x14ac:dyDescent="0.3">
      <c r="A12" s="372" t="s">
        <v>1</v>
      </c>
      <c r="B12" s="375" t="s">
        <v>5</v>
      </c>
      <c r="C12" s="375" t="s">
        <v>3</v>
      </c>
      <c r="D12" s="375" t="s">
        <v>8</v>
      </c>
      <c r="E12" s="375" t="s">
        <v>3</v>
      </c>
      <c r="F12" s="380" t="s">
        <v>16</v>
      </c>
      <c r="H12" s="423" t="s">
        <v>1</v>
      </c>
      <c r="I12" s="414" t="s">
        <v>5</v>
      </c>
      <c r="J12" s="414" t="s">
        <v>3</v>
      </c>
      <c r="K12" s="414" t="s">
        <v>8</v>
      </c>
      <c r="L12" s="414" t="s">
        <v>3</v>
      </c>
      <c r="M12" s="424" t="s">
        <v>16</v>
      </c>
      <c r="O12" s="423" t="s">
        <v>1</v>
      </c>
      <c r="P12" s="414" t="s">
        <v>5</v>
      </c>
      <c r="Q12" s="414" t="s">
        <v>3</v>
      </c>
      <c r="R12" s="414" t="s">
        <v>8</v>
      </c>
      <c r="S12" s="414" t="s">
        <v>3</v>
      </c>
      <c r="T12" s="424" t="s">
        <v>16</v>
      </c>
      <c r="V12" s="423" t="s">
        <v>1</v>
      </c>
      <c r="W12" s="414" t="s">
        <v>5</v>
      </c>
      <c r="X12" s="414" t="s">
        <v>3</v>
      </c>
      <c r="Y12" s="414" t="s">
        <v>8</v>
      </c>
      <c r="Z12" s="414" t="s">
        <v>3</v>
      </c>
      <c r="AA12" s="424" t="s">
        <v>16</v>
      </c>
      <c r="AC12" s="377" t="s">
        <v>133</v>
      </c>
      <c r="AD12" s="373">
        <v>14.455128205128204</v>
      </c>
      <c r="AE12" s="373">
        <v>2601.9230769230767</v>
      </c>
      <c r="AG12" s="416" t="s">
        <v>58</v>
      </c>
      <c r="AH12" s="426">
        <v>7.5977088948787062</v>
      </c>
      <c r="AI12" s="426">
        <v>3039.0835579514824</v>
      </c>
      <c r="AK12" s="416" t="s">
        <v>81</v>
      </c>
      <c r="AL12" s="426">
        <v>6.8085748792270531</v>
      </c>
      <c r="AM12" s="426">
        <v>1906.4009661835748</v>
      </c>
      <c r="AO12" s="416" t="s">
        <v>101</v>
      </c>
      <c r="AP12" s="426">
        <v>15.659722222222221</v>
      </c>
      <c r="AQ12" s="426">
        <v>861.28472222222217</v>
      </c>
      <c r="AS12" s="430" t="s">
        <v>40</v>
      </c>
      <c r="AT12" s="82" t="s">
        <v>293</v>
      </c>
      <c r="AU12" s="446" t="s">
        <v>300</v>
      </c>
      <c r="AV12" s="311" t="s">
        <v>301</v>
      </c>
      <c r="BM12" s="442" t="s">
        <v>274</v>
      </c>
      <c r="BN12" s="439" t="s">
        <v>292</v>
      </c>
      <c r="BO12" s="441" t="s">
        <v>301</v>
      </c>
      <c r="BP12" s="463"/>
    </row>
    <row r="13" spans="1:71" x14ac:dyDescent="0.25">
      <c r="A13" s="371" t="s">
        <v>0</v>
      </c>
      <c r="B13" s="371" t="s">
        <v>0</v>
      </c>
      <c r="C13" s="371" t="s">
        <v>0</v>
      </c>
      <c r="D13" s="371" t="s">
        <v>0</v>
      </c>
      <c r="E13" s="371" t="s">
        <v>0</v>
      </c>
      <c r="F13" s="371" t="s">
        <v>0</v>
      </c>
      <c r="H13" s="425" t="s">
        <v>0</v>
      </c>
      <c r="I13" s="425" t="s">
        <v>0</v>
      </c>
      <c r="J13" s="425" t="s">
        <v>0</v>
      </c>
      <c r="K13" s="425" t="s">
        <v>0</v>
      </c>
      <c r="L13" s="425" t="s">
        <v>0</v>
      </c>
      <c r="M13" s="425" t="s">
        <v>0</v>
      </c>
      <c r="O13" s="425" t="s">
        <v>0</v>
      </c>
      <c r="P13" s="425" t="s">
        <v>0</v>
      </c>
      <c r="Q13" s="425" t="s">
        <v>0</v>
      </c>
      <c r="R13" s="425" t="s">
        <v>0</v>
      </c>
      <c r="S13" s="425" t="s">
        <v>0</v>
      </c>
      <c r="T13" s="425" t="s">
        <v>0</v>
      </c>
      <c r="V13" s="425" t="s">
        <v>0</v>
      </c>
      <c r="W13" s="425" t="s">
        <v>0</v>
      </c>
      <c r="X13" s="425" t="s">
        <v>0</v>
      </c>
      <c r="Y13" s="425" t="s">
        <v>0</v>
      </c>
      <c r="Z13" s="425" t="s">
        <v>0</v>
      </c>
      <c r="AA13" s="425" t="s">
        <v>0</v>
      </c>
      <c r="AC13" s="377" t="s">
        <v>107</v>
      </c>
      <c r="AD13" s="373">
        <v>14.455128205128204</v>
      </c>
      <c r="AE13" s="373">
        <v>2023.7179487179487</v>
      </c>
      <c r="AG13" s="416" t="s">
        <v>32</v>
      </c>
      <c r="AH13" s="426">
        <v>22.793126684636118</v>
      </c>
      <c r="AI13" s="426">
        <v>3008.6927223719676</v>
      </c>
      <c r="AK13" s="416" t="s">
        <v>69</v>
      </c>
      <c r="AL13" s="426">
        <v>6.8085748792270531</v>
      </c>
      <c r="AM13" s="426">
        <v>1021.286231884058</v>
      </c>
      <c r="AS13" s="429" t="s">
        <v>274</v>
      </c>
      <c r="AT13" s="166" t="s">
        <v>292</v>
      </c>
      <c r="AU13" s="446"/>
      <c r="AV13" s="436" t="s">
        <v>301</v>
      </c>
      <c r="AZ13" s="306" t="s">
        <v>127</v>
      </c>
      <c r="BM13" s="442" t="s">
        <v>75</v>
      </c>
      <c r="BN13" s="439" t="s">
        <v>293</v>
      </c>
      <c r="BO13" s="439" t="s">
        <v>301</v>
      </c>
      <c r="BP13" s="472"/>
    </row>
    <row r="14" spans="1:71" x14ac:dyDescent="0.25">
      <c r="A14" s="377" t="s">
        <v>167</v>
      </c>
      <c r="B14" s="373">
        <v>86.730769230769226</v>
      </c>
      <c r="C14" s="374">
        <v>8.2191780821917853</v>
      </c>
      <c r="D14" s="373">
        <v>1734.6153846153845</v>
      </c>
      <c r="E14" s="374">
        <v>0.3587443946188339</v>
      </c>
      <c r="F14" s="370" t="s">
        <v>34</v>
      </c>
      <c r="H14" s="416" t="s">
        <v>33</v>
      </c>
      <c r="I14" s="426">
        <v>30.390835579514825</v>
      </c>
      <c r="J14" s="427">
        <v>3.8834951456310782</v>
      </c>
      <c r="K14" s="426">
        <v>2583.2210242587603</v>
      </c>
      <c r="L14" s="427">
        <v>0.98027909122362455</v>
      </c>
      <c r="M14" s="416" t="s">
        <v>34</v>
      </c>
      <c r="O14" s="416" t="s">
        <v>33</v>
      </c>
      <c r="P14" s="426">
        <v>6.8085748792270531</v>
      </c>
      <c r="Q14" s="427">
        <v>1.1363636363636394</v>
      </c>
      <c r="R14" s="426">
        <v>578.72886473429946</v>
      </c>
      <c r="S14" s="427">
        <v>0.45859185325060642</v>
      </c>
      <c r="T14" s="416" t="s">
        <v>34</v>
      </c>
      <c r="V14" s="416" t="s">
        <v>74</v>
      </c>
      <c r="W14" s="426">
        <v>31.319444444444443</v>
      </c>
      <c r="X14" s="427">
        <v>2.1739130434782794</v>
      </c>
      <c r="Y14" s="426">
        <v>1973.125</v>
      </c>
      <c r="Z14" s="427">
        <v>0.16635639878005246</v>
      </c>
      <c r="AA14" s="416" t="s">
        <v>34</v>
      </c>
      <c r="AG14" s="416" t="s">
        <v>102</v>
      </c>
      <c r="AH14" s="426">
        <v>15.195417789757412</v>
      </c>
      <c r="AI14" s="426">
        <v>2917.520215633423</v>
      </c>
      <c r="AK14" s="416" t="s">
        <v>107</v>
      </c>
      <c r="AL14" s="426">
        <v>6.8085748792270531</v>
      </c>
      <c r="AM14" s="426">
        <v>953.20048309178742</v>
      </c>
      <c r="AO14" s="431" t="s">
        <v>1</v>
      </c>
      <c r="AP14" s="432">
        <v>10</v>
      </c>
      <c r="AS14" s="429" t="s">
        <v>75</v>
      </c>
      <c r="AT14" s="166" t="s">
        <v>293</v>
      </c>
      <c r="AU14" s="445"/>
      <c r="AV14" s="166" t="s">
        <v>301</v>
      </c>
      <c r="BM14" s="442" t="s">
        <v>88</v>
      </c>
      <c r="BN14" s="439" t="s">
        <v>293</v>
      </c>
      <c r="BO14" s="439" t="s">
        <v>301</v>
      </c>
      <c r="BP14" s="472"/>
    </row>
    <row r="15" spans="1:71" x14ac:dyDescent="0.25">
      <c r="A15" s="377" t="s">
        <v>169</v>
      </c>
      <c r="B15" s="373">
        <v>14.455128205128204</v>
      </c>
      <c r="C15" s="374">
        <v>1.3698630136986312</v>
      </c>
      <c r="D15" s="373">
        <v>5492.9487179487178</v>
      </c>
      <c r="E15" s="374">
        <v>1.1360239162929739</v>
      </c>
      <c r="F15" s="370" t="s">
        <v>34</v>
      </c>
      <c r="H15" s="416" t="s">
        <v>56</v>
      </c>
      <c r="I15" s="426">
        <v>15.195417789757412</v>
      </c>
      <c r="J15" s="427">
        <v>1.9417475728155391</v>
      </c>
      <c r="K15" s="426">
        <v>1823.4501347708895</v>
      </c>
      <c r="L15" s="427">
        <v>0.69196171145197027</v>
      </c>
      <c r="M15" s="416" t="s">
        <v>34</v>
      </c>
      <c r="O15" s="416" t="s">
        <v>74</v>
      </c>
      <c r="P15" s="426">
        <v>6.8085748792270531</v>
      </c>
      <c r="Q15" s="427">
        <v>1.1363636363636394</v>
      </c>
      <c r="R15" s="426">
        <v>428.94021739130432</v>
      </c>
      <c r="S15" s="427">
        <v>0.33989749123280238</v>
      </c>
      <c r="T15" s="416" t="s">
        <v>34</v>
      </c>
      <c r="V15" s="416" t="s">
        <v>176</v>
      </c>
      <c r="W15" s="426">
        <v>93.958333333333329</v>
      </c>
      <c r="X15" s="427">
        <v>6.5217391304348382</v>
      </c>
      <c r="Y15" s="426">
        <v>5919.375</v>
      </c>
      <c r="Z15" s="427">
        <v>0.49906919634015739</v>
      </c>
      <c r="AA15" s="416" t="s">
        <v>34</v>
      </c>
      <c r="AC15" s="431" t="s">
        <v>1</v>
      </c>
      <c r="AD15" s="433">
        <v>11</v>
      </c>
      <c r="AG15" s="416" t="s">
        <v>59</v>
      </c>
      <c r="AH15" s="426">
        <v>15.195417789757412</v>
      </c>
      <c r="AI15" s="426">
        <v>2735.1752021563343</v>
      </c>
      <c r="AK15" s="416" t="s">
        <v>183</v>
      </c>
      <c r="AL15" s="426">
        <v>6.8085748792270531</v>
      </c>
      <c r="AM15" s="426">
        <v>796.60326086956525</v>
      </c>
      <c r="AO15" s="431" t="s">
        <v>298</v>
      </c>
      <c r="AP15" s="432">
        <v>8</v>
      </c>
      <c r="AS15" s="429" t="s">
        <v>88</v>
      </c>
      <c r="AT15" s="166" t="s">
        <v>293</v>
      </c>
      <c r="AU15" s="445"/>
      <c r="AV15" s="166" t="s">
        <v>301</v>
      </c>
      <c r="BM15" s="442" t="s">
        <v>62</v>
      </c>
      <c r="BN15" s="439" t="s">
        <v>293</v>
      </c>
      <c r="BO15" s="439" t="s">
        <v>301</v>
      </c>
      <c r="BP15" s="472"/>
    </row>
    <row r="16" spans="1:71" x14ac:dyDescent="0.25">
      <c r="A16" s="377" t="s">
        <v>45</v>
      </c>
      <c r="B16" s="373">
        <v>274.64743589743591</v>
      </c>
      <c r="C16" s="374">
        <v>26.027397260273993</v>
      </c>
      <c r="D16" s="373">
        <v>5492.9487179487187</v>
      </c>
      <c r="E16" s="374">
        <v>1.1360239162929742</v>
      </c>
      <c r="F16" s="370" t="s">
        <v>22</v>
      </c>
      <c r="H16" s="416" t="s">
        <v>74</v>
      </c>
      <c r="I16" s="426">
        <v>15.195417789757412</v>
      </c>
      <c r="J16" s="427">
        <v>1.9417475728155391</v>
      </c>
      <c r="K16" s="426">
        <v>957.31132075471703</v>
      </c>
      <c r="L16" s="427">
        <v>0.36327989851228437</v>
      </c>
      <c r="M16" s="416" t="s">
        <v>34</v>
      </c>
      <c r="O16" s="416" t="s">
        <v>21</v>
      </c>
      <c r="P16" s="426">
        <v>40.85144927536232</v>
      </c>
      <c r="Q16" s="427">
        <v>6.8181818181818361</v>
      </c>
      <c r="R16" s="426">
        <v>21242.753623188408</v>
      </c>
      <c r="S16" s="427">
        <v>16.833018613434025</v>
      </c>
      <c r="T16" s="416" t="s">
        <v>22</v>
      </c>
      <c r="V16" s="416" t="s">
        <v>21</v>
      </c>
      <c r="W16" s="426">
        <v>46.979166666666664</v>
      </c>
      <c r="X16" s="427">
        <v>3.2608695652174191</v>
      </c>
      <c r="Y16" s="426">
        <v>24429.166666666664</v>
      </c>
      <c r="Z16" s="427">
        <v>2.0596506515625541</v>
      </c>
      <c r="AA16" s="416" t="s">
        <v>22</v>
      </c>
      <c r="AC16" s="431" t="s">
        <v>298</v>
      </c>
      <c r="AD16" s="433">
        <v>11</v>
      </c>
      <c r="AG16" s="416" t="s">
        <v>128</v>
      </c>
      <c r="AH16" s="426">
        <v>7.5977088948787062</v>
      </c>
      <c r="AI16" s="426">
        <v>2735.1752021563343</v>
      </c>
      <c r="AK16" s="416" t="s">
        <v>288</v>
      </c>
      <c r="AL16" s="426">
        <v>6.8085748792270531</v>
      </c>
      <c r="AM16" s="426">
        <v>646.81461352657004</v>
      </c>
      <c r="AS16" s="429" t="s">
        <v>62</v>
      </c>
      <c r="AT16" s="166" t="s">
        <v>293</v>
      </c>
      <c r="AU16" s="413"/>
      <c r="AV16" s="166" t="s">
        <v>301</v>
      </c>
      <c r="BM16" s="443" t="s">
        <v>31</v>
      </c>
      <c r="BN16" s="439" t="s">
        <v>296</v>
      </c>
      <c r="BO16" s="441" t="s">
        <v>301</v>
      </c>
      <c r="BP16" s="463"/>
    </row>
    <row r="17" spans="1:68" x14ac:dyDescent="0.25">
      <c r="A17" s="377" t="s">
        <v>21</v>
      </c>
      <c r="B17" s="373">
        <v>144.55128205128204</v>
      </c>
      <c r="C17" s="374">
        <v>13.698630136986312</v>
      </c>
      <c r="D17" s="373">
        <v>75166.666666666657</v>
      </c>
      <c r="E17" s="374">
        <v>15.545590433482801</v>
      </c>
      <c r="F17" s="370" t="s">
        <v>22</v>
      </c>
      <c r="H17" s="416" t="s">
        <v>21</v>
      </c>
      <c r="I17" s="426">
        <v>98.770215633423177</v>
      </c>
      <c r="J17" s="427">
        <v>12.621359223301004</v>
      </c>
      <c r="K17" s="426">
        <v>51360.512129380055</v>
      </c>
      <c r="L17" s="427">
        <v>19.490254872563828</v>
      </c>
      <c r="M17" s="416" t="s">
        <v>22</v>
      </c>
      <c r="O17" s="416" t="s">
        <v>45</v>
      </c>
      <c r="P17" s="426">
        <v>95.320048309178745</v>
      </c>
      <c r="Q17" s="427">
        <v>15.909090909090951</v>
      </c>
      <c r="R17" s="426">
        <v>1906.4009661835748</v>
      </c>
      <c r="S17" s="427">
        <v>1.5106555165902329</v>
      </c>
      <c r="T17" s="416" t="s">
        <v>22</v>
      </c>
      <c r="V17" s="416" t="s">
        <v>45</v>
      </c>
      <c r="W17" s="426">
        <v>93.958333333333329</v>
      </c>
      <c r="X17" s="427">
        <v>6.5217391304348382</v>
      </c>
      <c r="Y17" s="426">
        <v>1879.1666666666665</v>
      </c>
      <c r="Z17" s="427">
        <v>0.15843466550481186</v>
      </c>
      <c r="AA17" s="416" t="s">
        <v>22</v>
      </c>
      <c r="AG17" s="416" t="s">
        <v>133</v>
      </c>
      <c r="AH17" s="426">
        <v>15.195417789757412</v>
      </c>
      <c r="AI17" s="426">
        <v>2735.1752021563343</v>
      </c>
      <c r="AK17" s="416" t="s">
        <v>271</v>
      </c>
      <c r="AL17" s="426">
        <v>6.8085748792270531</v>
      </c>
      <c r="AM17" s="426">
        <v>306.38586956521738</v>
      </c>
      <c r="AO17" s="416" t="s">
        <v>32</v>
      </c>
      <c r="AP17" s="426">
        <v>31.319444444444443</v>
      </c>
      <c r="AQ17" s="426">
        <v>4134.1666666666661</v>
      </c>
      <c r="AS17" s="306" t="s">
        <v>31</v>
      </c>
      <c r="AT17" s="166" t="s">
        <v>296</v>
      </c>
      <c r="AU17" s="446" t="s">
        <v>300</v>
      </c>
      <c r="AV17" s="436" t="s">
        <v>301</v>
      </c>
      <c r="BM17" s="443" t="s">
        <v>29</v>
      </c>
      <c r="BN17" s="439" t="s">
        <v>296</v>
      </c>
      <c r="BO17" s="441" t="s">
        <v>301</v>
      </c>
      <c r="BP17" s="463"/>
    </row>
    <row r="18" spans="1:68" x14ac:dyDescent="0.25">
      <c r="A18" s="377" t="s">
        <v>25</v>
      </c>
      <c r="B18" s="373">
        <v>115.64102564102564</v>
      </c>
      <c r="C18" s="374">
        <v>10.958904109589049</v>
      </c>
      <c r="D18" s="373">
        <v>5782.0512820512813</v>
      </c>
      <c r="E18" s="374">
        <v>1.1958146487294463</v>
      </c>
      <c r="F18" s="370" t="s">
        <v>24</v>
      </c>
      <c r="H18" s="416" t="s">
        <v>45</v>
      </c>
      <c r="I18" s="426">
        <v>60.781671159029649</v>
      </c>
      <c r="J18" s="427">
        <v>7.7669902912621565</v>
      </c>
      <c r="K18" s="426">
        <v>1215.6334231805929</v>
      </c>
      <c r="L18" s="427">
        <v>0.46130780763464679</v>
      </c>
      <c r="M18" s="416" t="s">
        <v>22</v>
      </c>
      <c r="O18" s="416" t="s">
        <v>69</v>
      </c>
      <c r="P18" s="426">
        <v>6.8085748792270531</v>
      </c>
      <c r="Q18" s="427">
        <v>1.1363636363636394</v>
      </c>
      <c r="R18" s="426">
        <v>1021.286231884058</v>
      </c>
      <c r="S18" s="427">
        <v>0.80927974103048206</v>
      </c>
      <c r="T18" s="416" t="s">
        <v>24</v>
      </c>
      <c r="V18" s="416" t="s">
        <v>32</v>
      </c>
      <c r="W18" s="426">
        <v>31.319444444444443</v>
      </c>
      <c r="X18" s="427">
        <v>2.1739130434782794</v>
      </c>
      <c r="Y18" s="426">
        <v>4134.1666666666661</v>
      </c>
      <c r="Z18" s="427">
        <v>0.3485562641105861</v>
      </c>
      <c r="AA18" s="416" t="s">
        <v>24</v>
      </c>
      <c r="AG18" s="416" t="s">
        <v>49</v>
      </c>
      <c r="AH18" s="426">
        <v>15.195417789757412</v>
      </c>
      <c r="AI18" s="426">
        <v>2522.4393530997304</v>
      </c>
      <c r="AO18" s="416" t="s">
        <v>25</v>
      </c>
      <c r="AP18" s="426">
        <v>78.298611111111114</v>
      </c>
      <c r="AQ18" s="426">
        <v>4697.916666666667</v>
      </c>
      <c r="AS18" s="306" t="s">
        <v>29</v>
      </c>
      <c r="AT18" s="166" t="s">
        <v>296</v>
      </c>
      <c r="AU18" s="446" t="s">
        <v>300</v>
      </c>
      <c r="AV18" s="436" t="s">
        <v>301</v>
      </c>
      <c r="BM18" s="440" t="s">
        <v>77</v>
      </c>
      <c r="BN18" s="439" t="s">
        <v>293</v>
      </c>
      <c r="BO18" s="441" t="s">
        <v>301</v>
      </c>
      <c r="BP18" s="463"/>
    </row>
    <row r="19" spans="1:68" x14ac:dyDescent="0.25">
      <c r="A19" s="377" t="s">
        <v>30</v>
      </c>
      <c r="B19" s="373">
        <v>72.275641025641022</v>
      </c>
      <c r="C19" s="374">
        <v>6.8493150684931559</v>
      </c>
      <c r="D19" s="373">
        <v>26741.98717948718</v>
      </c>
      <c r="E19" s="374">
        <v>5.5306427503736897</v>
      </c>
      <c r="F19" s="370" t="s">
        <v>24</v>
      </c>
      <c r="H19" s="416" t="s">
        <v>91</v>
      </c>
      <c r="I19" s="426">
        <v>7.5977088948787062</v>
      </c>
      <c r="J19" s="427">
        <v>0.97087378640776956</v>
      </c>
      <c r="K19" s="426">
        <v>1367.5876010781672</v>
      </c>
      <c r="L19" s="427">
        <v>0.51897128358897771</v>
      </c>
      <c r="M19" s="416" t="s">
        <v>24</v>
      </c>
      <c r="O19" s="416" t="s">
        <v>91</v>
      </c>
      <c r="P19" s="426">
        <v>13.617149758454106</v>
      </c>
      <c r="Q19" s="427">
        <v>2.2727272727272787</v>
      </c>
      <c r="R19" s="426">
        <v>2451.086956521739</v>
      </c>
      <c r="S19" s="427">
        <v>1.9422713784731567</v>
      </c>
      <c r="T19" s="416" t="s">
        <v>24</v>
      </c>
      <c r="V19" s="416" t="s">
        <v>25</v>
      </c>
      <c r="W19" s="426">
        <v>78.298611111111114</v>
      </c>
      <c r="X19" s="427">
        <v>5.4347826086956994</v>
      </c>
      <c r="Y19" s="426">
        <v>4697.916666666667</v>
      </c>
      <c r="Z19" s="427">
        <v>0.39608666376202972</v>
      </c>
      <c r="AA19" s="416" t="s">
        <v>24</v>
      </c>
      <c r="AG19" s="416" t="s">
        <v>107</v>
      </c>
      <c r="AH19" s="426">
        <v>15.195417789757412</v>
      </c>
      <c r="AI19" s="426">
        <v>2127.3584905660377</v>
      </c>
      <c r="AK19" s="431" t="s">
        <v>1</v>
      </c>
      <c r="AL19" s="432">
        <v>15</v>
      </c>
      <c r="AO19" s="416" t="s">
        <v>40</v>
      </c>
      <c r="AP19" s="426">
        <v>814.30555555555554</v>
      </c>
      <c r="AQ19" s="426">
        <v>716588.88888888888</v>
      </c>
      <c r="AS19" s="429" t="s">
        <v>77</v>
      </c>
      <c r="AT19" s="166" t="s">
        <v>293</v>
      </c>
      <c r="AU19" s="446" t="s">
        <v>300</v>
      </c>
      <c r="AV19" s="436" t="s">
        <v>301</v>
      </c>
      <c r="BM19" s="442" t="s">
        <v>91</v>
      </c>
      <c r="BN19" s="439" t="s">
        <v>291</v>
      </c>
      <c r="BO19" s="439" t="s">
        <v>317</v>
      </c>
      <c r="BP19" s="472"/>
    </row>
    <row r="20" spans="1:68" x14ac:dyDescent="0.25">
      <c r="A20" s="377" t="s">
        <v>31</v>
      </c>
      <c r="B20" s="373">
        <v>72.275641025641022</v>
      </c>
      <c r="C20" s="374">
        <v>6.8493150684931559</v>
      </c>
      <c r="D20" s="373">
        <v>127711.05769230769</v>
      </c>
      <c r="E20" s="374">
        <v>26.412556053811649</v>
      </c>
      <c r="F20" s="370" t="s">
        <v>24</v>
      </c>
      <c r="H20" s="416" t="s">
        <v>32</v>
      </c>
      <c r="I20" s="426">
        <v>22.793126684636118</v>
      </c>
      <c r="J20" s="427">
        <v>2.9126213592233086</v>
      </c>
      <c r="K20" s="426">
        <v>3008.6927223719676</v>
      </c>
      <c r="L20" s="427">
        <v>1.1417368238957508</v>
      </c>
      <c r="M20" s="416" t="s">
        <v>24</v>
      </c>
      <c r="O20" s="416" t="s">
        <v>32</v>
      </c>
      <c r="P20" s="426">
        <v>20.42572463768116</v>
      </c>
      <c r="Q20" s="427">
        <v>3.4090909090909181</v>
      </c>
      <c r="R20" s="426">
        <v>2696.195652173913</v>
      </c>
      <c r="S20" s="427">
        <v>2.1364985163204722</v>
      </c>
      <c r="T20" s="416" t="s">
        <v>24</v>
      </c>
      <c r="V20" s="416" t="s">
        <v>40</v>
      </c>
      <c r="W20" s="426">
        <v>814.30555555555554</v>
      </c>
      <c r="X20" s="427">
        <v>56.521739130435265</v>
      </c>
      <c r="Y20" s="426">
        <v>716588.88888888888</v>
      </c>
      <c r="Z20" s="427">
        <v>60.416419112501593</v>
      </c>
      <c r="AA20" s="416" t="s">
        <v>24</v>
      </c>
      <c r="AG20" s="416" t="s">
        <v>95</v>
      </c>
      <c r="AH20" s="426">
        <v>7.5977088948787062</v>
      </c>
      <c r="AI20" s="426">
        <v>2051.3814016172505</v>
      </c>
      <c r="AK20" s="431" t="s">
        <v>298</v>
      </c>
      <c r="AL20" s="432">
        <v>10</v>
      </c>
      <c r="AO20" s="416" t="s">
        <v>101</v>
      </c>
      <c r="AP20" s="426">
        <v>15.659722222222221</v>
      </c>
      <c r="AQ20" s="426">
        <v>861.28472222222217</v>
      </c>
      <c r="AS20" s="430" t="s">
        <v>91</v>
      </c>
      <c r="AT20" s="82" t="s">
        <v>291</v>
      </c>
      <c r="AU20" s="445"/>
      <c r="AV20" s="82" t="s">
        <v>317</v>
      </c>
      <c r="BM20" s="442" t="s">
        <v>32</v>
      </c>
      <c r="BN20" s="439" t="s">
        <v>291</v>
      </c>
      <c r="BO20" s="439" t="s">
        <v>317</v>
      </c>
      <c r="BP20" s="472"/>
    </row>
    <row r="21" spans="1:68" x14ac:dyDescent="0.25">
      <c r="A21" s="377" t="s">
        <v>127</v>
      </c>
      <c r="B21" s="373">
        <v>28.910256410256409</v>
      </c>
      <c r="C21" s="374">
        <v>2.7397260273972623</v>
      </c>
      <c r="D21" s="373">
        <v>50592.948717948719</v>
      </c>
      <c r="E21" s="374">
        <v>10.463378176382657</v>
      </c>
      <c r="F21" s="370" t="s">
        <v>24</v>
      </c>
      <c r="H21" s="416" t="s">
        <v>25</v>
      </c>
      <c r="I21" s="426">
        <v>212.73584905660377</v>
      </c>
      <c r="J21" s="427">
        <v>27.184466019417545</v>
      </c>
      <c r="K21" s="426">
        <v>10636.792452830188</v>
      </c>
      <c r="L21" s="427">
        <v>4.036443316803159</v>
      </c>
      <c r="M21" s="416" t="s">
        <v>24</v>
      </c>
      <c r="O21" s="416" t="s">
        <v>288</v>
      </c>
      <c r="P21" s="426">
        <v>6.8085748792270531</v>
      </c>
      <c r="Q21" s="427">
        <v>1.1363636363636394</v>
      </c>
      <c r="R21" s="426">
        <v>646.81461352657004</v>
      </c>
      <c r="S21" s="427">
        <v>0.51254383598597186</v>
      </c>
      <c r="T21" s="416" t="s">
        <v>24</v>
      </c>
      <c r="V21" s="416" t="s">
        <v>101</v>
      </c>
      <c r="W21" s="426">
        <v>15.659722222222221</v>
      </c>
      <c r="X21" s="427">
        <v>1.0869565217391397</v>
      </c>
      <c r="Y21" s="426">
        <v>861.28472222222217</v>
      </c>
      <c r="Z21" s="427">
        <v>7.2615888356372102E-2</v>
      </c>
      <c r="AA21" s="416" t="s">
        <v>24</v>
      </c>
      <c r="AG21" s="416" t="s">
        <v>37</v>
      </c>
      <c r="AH21" s="426">
        <v>15.195417789757412</v>
      </c>
      <c r="AI21" s="426">
        <v>1823.4501347708895</v>
      </c>
      <c r="AO21" s="416" t="s">
        <v>30</v>
      </c>
      <c r="AP21" s="426">
        <v>46.979166666666664</v>
      </c>
      <c r="AQ21" s="426">
        <v>17382.291666666664</v>
      </c>
      <c r="AS21" s="429" t="s">
        <v>32</v>
      </c>
      <c r="AT21" s="82" t="s">
        <v>291</v>
      </c>
      <c r="AU21" s="413"/>
      <c r="AV21" s="82" t="s">
        <v>317</v>
      </c>
      <c r="BM21" s="442" t="s">
        <v>39</v>
      </c>
      <c r="BN21" s="439" t="s">
        <v>291</v>
      </c>
      <c r="BO21" s="439" t="s">
        <v>317</v>
      </c>
      <c r="BP21" s="472"/>
    </row>
    <row r="22" spans="1:68" x14ac:dyDescent="0.25">
      <c r="A22" s="377" t="s">
        <v>59</v>
      </c>
      <c r="B22" s="373">
        <v>14.455128205128204</v>
      </c>
      <c r="C22" s="374">
        <v>1.3698630136986312</v>
      </c>
      <c r="D22" s="373">
        <v>2601.9230769230767</v>
      </c>
      <c r="E22" s="374">
        <v>0.53811659192825079</v>
      </c>
      <c r="F22" s="370" t="s">
        <v>24</v>
      </c>
      <c r="H22" s="416" t="s">
        <v>49</v>
      </c>
      <c r="I22" s="426">
        <v>15.195417789757412</v>
      </c>
      <c r="J22" s="427">
        <v>1.9417475728155391</v>
      </c>
      <c r="K22" s="426">
        <v>2522.4393530997304</v>
      </c>
      <c r="L22" s="427">
        <v>0.95721370084189217</v>
      </c>
      <c r="M22" s="416" t="s">
        <v>24</v>
      </c>
      <c r="O22" s="416" t="s">
        <v>25</v>
      </c>
      <c r="P22" s="426">
        <v>258.72584541062804</v>
      </c>
      <c r="Q22" s="427">
        <v>43.181818181818301</v>
      </c>
      <c r="R22" s="426">
        <v>12936.292270531401</v>
      </c>
      <c r="S22" s="427">
        <v>10.250876719719439</v>
      </c>
      <c r="T22" s="416" t="s">
        <v>24</v>
      </c>
      <c r="V22" s="416" t="s">
        <v>30</v>
      </c>
      <c r="W22" s="426">
        <v>46.979166666666664</v>
      </c>
      <c r="X22" s="427">
        <v>3.2608695652174191</v>
      </c>
      <c r="Y22" s="426">
        <v>17382.291666666664</v>
      </c>
      <c r="Z22" s="427">
        <v>1.4655206559195098</v>
      </c>
      <c r="AA22" s="416" t="s">
        <v>24</v>
      </c>
      <c r="AG22" s="416" t="s">
        <v>35</v>
      </c>
      <c r="AH22" s="426">
        <v>7.5977088948787062</v>
      </c>
      <c r="AI22" s="426">
        <v>1405.5761455525605</v>
      </c>
      <c r="AK22" s="416" t="s">
        <v>69</v>
      </c>
      <c r="AL22" s="426">
        <v>6.8085748792270531</v>
      </c>
      <c r="AM22" s="426">
        <v>1021.286231884058</v>
      </c>
      <c r="AO22" s="416" t="s">
        <v>88</v>
      </c>
      <c r="AP22" s="426">
        <v>15.659722222222221</v>
      </c>
      <c r="AQ22" s="426">
        <v>939.58333333333326</v>
      </c>
      <c r="AS22" s="429" t="s">
        <v>39</v>
      </c>
      <c r="AT22" s="166" t="s">
        <v>291</v>
      </c>
      <c r="AU22" s="445"/>
      <c r="AV22" s="82" t="s">
        <v>317</v>
      </c>
      <c r="BM22" s="442" t="s">
        <v>59</v>
      </c>
      <c r="BN22" s="439" t="s">
        <v>292</v>
      </c>
      <c r="BO22" s="439" t="s">
        <v>323</v>
      </c>
      <c r="BP22" s="472"/>
    </row>
    <row r="23" spans="1:68" x14ac:dyDescent="0.25">
      <c r="A23" s="377" t="s">
        <v>85</v>
      </c>
      <c r="B23" s="373">
        <v>14.455128205128204</v>
      </c>
      <c r="C23" s="374">
        <v>1.3698630136986312</v>
      </c>
      <c r="D23" s="373">
        <v>8673.076923076922</v>
      </c>
      <c r="E23" s="374">
        <v>1.7937219730941694</v>
      </c>
      <c r="F23" s="370" t="s">
        <v>24</v>
      </c>
      <c r="H23" s="416" t="s">
        <v>39</v>
      </c>
      <c r="I23" s="426">
        <v>7.5977088948787062</v>
      </c>
      <c r="J23" s="427">
        <v>0.97087378640776956</v>
      </c>
      <c r="K23" s="426">
        <v>3494.9460916442049</v>
      </c>
      <c r="L23" s="427">
        <v>1.3262599469496097</v>
      </c>
      <c r="M23" s="416" t="s">
        <v>24</v>
      </c>
      <c r="O23" s="416" t="s">
        <v>40</v>
      </c>
      <c r="P23" s="426">
        <v>27.234299516908212</v>
      </c>
      <c r="Q23" s="427">
        <v>4.5454545454545574</v>
      </c>
      <c r="R23" s="426">
        <v>7189.8550724637671</v>
      </c>
      <c r="S23" s="427">
        <v>5.6973293768545918</v>
      </c>
      <c r="T23" s="416" t="s">
        <v>24</v>
      </c>
      <c r="V23" s="416" t="s">
        <v>88</v>
      </c>
      <c r="W23" s="426">
        <v>15.659722222222221</v>
      </c>
      <c r="X23" s="427">
        <v>1.0869565217391397</v>
      </c>
      <c r="Y23" s="426">
        <v>939.58333333333326</v>
      </c>
      <c r="Z23" s="427">
        <v>7.9217332752405931E-2</v>
      </c>
      <c r="AA23" s="416" t="s">
        <v>24</v>
      </c>
      <c r="AG23" s="416" t="s">
        <v>91</v>
      </c>
      <c r="AH23" s="426">
        <v>7.5977088948787062</v>
      </c>
      <c r="AI23" s="426">
        <v>1367.5876010781672</v>
      </c>
      <c r="AK23" s="416" t="s">
        <v>91</v>
      </c>
      <c r="AL23" s="426">
        <v>13.617149758454106</v>
      </c>
      <c r="AM23" s="426">
        <v>2451.086956521739</v>
      </c>
      <c r="AO23" s="416" t="s">
        <v>31</v>
      </c>
      <c r="AP23" s="426">
        <v>78.298611111111114</v>
      </c>
      <c r="AQ23" s="426">
        <v>285930.86805555556</v>
      </c>
      <c r="AS23" s="429" t="s">
        <v>59</v>
      </c>
      <c r="AT23" s="166" t="s">
        <v>292</v>
      </c>
      <c r="AU23" s="445"/>
      <c r="AV23" s="166" t="s">
        <v>323</v>
      </c>
      <c r="BM23" s="444" t="s">
        <v>85</v>
      </c>
      <c r="BN23" s="439" t="s">
        <v>292</v>
      </c>
      <c r="BO23" s="439" t="s">
        <v>323</v>
      </c>
      <c r="BP23" s="472"/>
    </row>
    <row r="24" spans="1:68" x14ac:dyDescent="0.25">
      <c r="A24" s="377" t="s">
        <v>107</v>
      </c>
      <c r="B24" s="373">
        <v>14.455128205128204</v>
      </c>
      <c r="C24" s="374">
        <v>1.3698630136986312</v>
      </c>
      <c r="D24" s="373">
        <v>2023.7179487179487</v>
      </c>
      <c r="E24" s="374">
        <v>0.41853512705530621</v>
      </c>
      <c r="F24" s="370" t="s">
        <v>24</v>
      </c>
      <c r="H24" s="416" t="s">
        <v>274</v>
      </c>
      <c r="I24" s="426">
        <v>7.5977088948787062</v>
      </c>
      <c r="J24" s="427">
        <v>0.97087378640776956</v>
      </c>
      <c r="K24" s="426">
        <v>402.67857142857144</v>
      </c>
      <c r="L24" s="427">
        <v>0.15280821127897676</v>
      </c>
      <c r="M24" s="416" t="s">
        <v>24</v>
      </c>
      <c r="O24" s="416" t="s">
        <v>81</v>
      </c>
      <c r="P24" s="426">
        <v>6.8085748792270531</v>
      </c>
      <c r="Q24" s="427">
        <v>1.1363636363636394</v>
      </c>
      <c r="R24" s="426">
        <v>1906.4009661835748</v>
      </c>
      <c r="S24" s="427">
        <v>1.5106555165902329</v>
      </c>
      <c r="T24" s="416" t="s">
        <v>24</v>
      </c>
      <c r="V24" s="416" t="s">
        <v>31</v>
      </c>
      <c r="W24" s="426">
        <v>78.298611111111114</v>
      </c>
      <c r="X24" s="427">
        <v>5.4347826086956994</v>
      </c>
      <c r="Y24" s="426">
        <v>285930.86805555556</v>
      </c>
      <c r="Z24" s="427">
        <v>24.107154645436335</v>
      </c>
      <c r="AA24" s="416" t="s">
        <v>24</v>
      </c>
      <c r="AG24" s="416" t="s">
        <v>75</v>
      </c>
      <c r="AH24" s="426">
        <v>15.195417789757412</v>
      </c>
      <c r="AI24" s="426">
        <v>729.38005390835576</v>
      </c>
      <c r="AK24" s="416" t="s">
        <v>32</v>
      </c>
      <c r="AL24" s="426">
        <v>20.42572463768116</v>
      </c>
      <c r="AM24" s="426">
        <v>2696.195652173913</v>
      </c>
      <c r="AO24" s="416" t="s">
        <v>29</v>
      </c>
      <c r="AP24" s="426">
        <v>46.979166666666664</v>
      </c>
      <c r="AQ24" s="426">
        <v>85267.187499999985</v>
      </c>
      <c r="AS24" s="306" t="s">
        <v>85</v>
      </c>
      <c r="AT24" s="166" t="s">
        <v>292</v>
      </c>
      <c r="AU24" s="445"/>
      <c r="AV24" s="166" t="s">
        <v>323</v>
      </c>
      <c r="BM24" s="443" t="s">
        <v>30</v>
      </c>
      <c r="BN24" s="439" t="s">
        <v>292</v>
      </c>
      <c r="BO24" s="441" t="s">
        <v>321</v>
      </c>
      <c r="BP24" s="463"/>
    </row>
    <row r="25" spans="1:68" x14ac:dyDescent="0.25">
      <c r="A25" s="377" t="s">
        <v>29</v>
      </c>
      <c r="B25" s="373">
        <v>14.455128205128204</v>
      </c>
      <c r="C25" s="374">
        <v>1.3698630136986312</v>
      </c>
      <c r="D25" s="373">
        <v>23850.961538461539</v>
      </c>
      <c r="E25" s="374">
        <v>4.9327354260089669</v>
      </c>
      <c r="F25" s="370" t="s">
        <v>24</v>
      </c>
      <c r="H25" s="416" t="s">
        <v>30</v>
      </c>
      <c r="I25" s="426">
        <v>22.793126684636118</v>
      </c>
      <c r="J25" s="427">
        <v>2.9126213592233086</v>
      </c>
      <c r="K25" s="426">
        <v>8433.4568733153628</v>
      </c>
      <c r="L25" s="427">
        <v>3.2003229154653616</v>
      </c>
      <c r="M25" s="416" t="s">
        <v>24</v>
      </c>
      <c r="O25" s="416" t="s">
        <v>30</v>
      </c>
      <c r="P25" s="426">
        <v>40.85144927536232</v>
      </c>
      <c r="Q25" s="427">
        <v>6.8181818181818361</v>
      </c>
      <c r="R25" s="426">
        <v>15115.036231884058</v>
      </c>
      <c r="S25" s="427">
        <v>11.977340167251132</v>
      </c>
      <c r="T25" s="416" t="s">
        <v>24</v>
      </c>
      <c r="V25" s="416" t="s">
        <v>29</v>
      </c>
      <c r="W25" s="426">
        <v>46.979166666666664</v>
      </c>
      <c r="X25" s="427">
        <v>3.2608695652174191</v>
      </c>
      <c r="Y25" s="426">
        <v>85267.187499999985</v>
      </c>
      <c r="Z25" s="427">
        <v>7.1889729472808375</v>
      </c>
      <c r="AA25" s="416" t="s">
        <v>24</v>
      </c>
      <c r="AG25" s="416" t="s">
        <v>274</v>
      </c>
      <c r="AH25" s="426">
        <v>7.5977088948787062</v>
      </c>
      <c r="AI25" s="426">
        <v>402.67857142857144</v>
      </c>
      <c r="AK25" s="416" t="s">
        <v>288</v>
      </c>
      <c r="AL25" s="426">
        <v>6.8085748792270531</v>
      </c>
      <c r="AM25" s="426">
        <v>646.81461352657004</v>
      </c>
      <c r="AO25" s="416" t="s">
        <v>79</v>
      </c>
      <c r="AP25" s="426">
        <v>15.659722222222221</v>
      </c>
      <c r="AQ25" s="426">
        <v>4212.4652777777774</v>
      </c>
      <c r="AS25" s="306" t="s">
        <v>30</v>
      </c>
      <c r="AT25" s="166" t="s">
        <v>292</v>
      </c>
      <c r="AU25" s="446" t="s">
        <v>300</v>
      </c>
      <c r="AV25" s="436" t="s">
        <v>321</v>
      </c>
      <c r="BM25" s="443" t="s">
        <v>127</v>
      </c>
      <c r="BN25" s="439" t="s">
        <v>293</v>
      </c>
      <c r="BO25" s="441" t="s">
        <v>321</v>
      </c>
      <c r="BP25" s="463"/>
    </row>
    <row r="26" spans="1:68" x14ac:dyDescent="0.25">
      <c r="A26" s="377" t="s">
        <v>28</v>
      </c>
      <c r="B26" s="373">
        <v>14.455128205128204</v>
      </c>
      <c r="C26" s="374">
        <v>1.3698630136986312</v>
      </c>
      <c r="D26" s="373">
        <v>12214.583333333332</v>
      </c>
      <c r="E26" s="374">
        <v>2.5261584454409554</v>
      </c>
      <c r="F26" s="370" t="s">
        <v>24</v>
      </c>
      <c r="H26" s="416" t="s">
        <v>73</v>
      </c>
      <c r="I26" s="426">
        <v>22.793126684636118</v>
      </c>
      <c r="J26" s="427">
        <v>2.9126213592233086</v>
      </c>
      <c r="K26" s="426">
        <v>6610.0067385444745</v>
      </c>
      <c r="L26" s="427">
        <v>2.5083612040133922</v>
      </c>
      <c r="M26" s="416" t="s">
        <v>24</v>
      </c>
      <c r="O26" s="416" t="s">
        <v>62</v>
      </c>
      <c r="P26" s="426">
        <v>6.8085748792270531</v>
      </c>
      <c r="Q26" s="427">
        <v>1.1363636363636394</v>
      </c>
      <c r="R26" s="426">
        <v>1960.8695652173913</v>
      </c>
      <c r="S26" s="427">
        <v>1.5538171027785252</v>
      </c>
      <c r="T26" s="416" t="s">
        <v>24</v>
      </c>
      <c r="V26" s="416" t="s">
        <v>79</v>
      </c>
      <c r="W26" s="426">
        <v>15.659722222222221</v>
      </c>
      <c r="X26" s="427">
        <v>1.0869565217391397</v>
      </c>
      <c r="Y26" s="426">
        <v>4212.4652777777774</v>
      </c>
      <c r="Z26" s="427">
        <v>0.35515770850661993</v>
      </c>
      <c r="AA26" s="416" t="s">
        <v>24</v>
      </c>
      <c r="AG26" s="416" t="s">
        <v>96</v>
      </c>
      <c r="AH26" s="426">
        <v>7.5977088948787062</v>
      </c>
      <c r="AI26" s="426">
        <v>334.29919137466305</v>
      </c>
      <c r="AK26" s="416" t="s">
        <v>25</v>
      </c>
      <c r="AL26" s="426">
        <v>258.72584541062804</v>
      </c>
      <c r="AM26" s="426">
        <v>12936.292270531401</v>
      </c>
      <c r="AO26" s="416" t="s">
        <v>77</v>
      </c>
      <c r="AP26" s="426">
        <v>15.659722222222221</v>
      </c>
      <c r="AQ26" s="426">
        <v>31162.847222222219</v>
      </c>
      <c r="AS26" s="306" t="s">
        <v>127</v>
      </c>
      <c r="AT26" s="166" t="s">
        <v>293</v>
      </c>
      <c r="AU26" s="446" t="s">
        <v>300</v>
      </c>
      <c r="AV26" s="436" t="s">
        <v>321</v>
      </c>
      <c r="BM26" s="442" t="s">
        <v>79</v>
      </c>
      <c r="BN26" s="439" t="s">
        <v>297</v>
      </c>
      <c r="BO26" s="439" t="s">
        <v>335</v>
      </c>
      <c r="BP26" s="472"/>
    </row>
    <row r="27" spans="1:68" x14ac:dyDescent="0.25">
      <c r="A27" s="377" t="s">
        <v>133</v>
      </c>
      <c r="B27" s="373">
        <v>14.455128205128204</v>
      </c>
      <c r="C27" s="374">
        <v>1.3698630136986312</v>
      </c>
      <c r="D27" s="373">
        <v>2601.9230769230767</v>
      </c>
      <c r="E27" s="374">
        <v>0.53811659192825079</v>
      </c>
      <c r="F27" s="370" t="s">
        <v>24</v>
      </c>
      <c r="H27" s="416" t="s">
        <v>75</v>
      </c>
      <c r="I27" s="426">
        <v>15.195417789757412</v>
      </c>
      <c r="J27" s="427">
        <v>1.9417475728155391</v>
      </c>
      <c r="K27" s="426">
        <v>729.38005390835576</v>
      </c>
      <c r="L27" s="427">
        <v>0.27678468458078809</v>
      </c>
      <c r="M27" s="416" t="s">
        <v>24</v>
      </c>
      <c r="O27" s="416" t="s">
        <v>127</v>
      </c>
      <c r="P27" s="426">
        <v>13.617149758454106</v>
      </c>
      <c r="Q27" s="427">
        <v>2.2727272727272787</v>
      </c>
      <c r="R27" s="426">
        <v>23830.012077294687</v>
      </c>
      <c r="S27" s="427">
        <v>18.883193957377912</v>
      </c>
      <c r="T27" s="416" t="s">
        <v>24</v>
      </c>
      <c r="V27" s="416" t="s">
        <v>77</v>
      </c>
      <c r="W27" s="426">
        <v>15.659722222222221</v>
      </c>
      <c r="X27" s="427">
        <v>1.0869565217391397</v>
      </c>
      <c r="Y27" s="426">
        <v>31162.847222222219</v>
      </c>
      <c r="Z27" s="427">
        <v>2.6273748696214634</v>
      </c>
      <c r="AA27" s="416" t="s">
        <v>24</v>
      </c>
      <c r="AK27" s="416" t="s">
        <v>40</v>
      </c>
      <c r="AL27" s="426">
        <v>27.234299516908212</v>
      </c>
      <c r="AM27" s="426">
        <v>7189.8550724637671</v>
      </c>
      <c r="AS27" s="430" t="s">
        <v>79</v>
      </c>
      <c r="AT27" s="166" t="s">
        <v>297</v>
      </c>
      <c r="AU27" s="413"/>
      <c r="AV27" s="166" t="s">
        <v>335</v>
      </c>
      <c r="BM27" s="442" t="s">
        <v>37</v>
      </c>
      <c r="BN27" s="439" t="s">
        <v>297</v>
      </c>
      <c r="BO27" s="439" t="s">
        <v>335</v>
      </c>
      <c r="BP27" s="472"/>
    </row>
    <row r="28" spans="1:68" x14ac:dyDescent="0.25">
      <c r="A28" s="377" t="s">
        <v>87</v>
      </c>
      <c r="B28" s="373">
        <v>14.455128205128204</v>
      </c>
      <c r="C28" s="374">
        <v>1.3698630136986312</v>
      </c>
      <c r="D28" s="373">
        <v>6504.8076923076924</v>
      </c>
      <c r="E28" s="374">
        <v>1.3452914798206272</v>
      </c>
      <c r="F28" s="370" t="s">
        <v>24</v>
      </c>
      <c r="H28" s="416" t="s">
        <v>62</v>
      </c>
      <c r="I28" s="426">
        <v>45.586253369272235</v>
      </c>
      <c r="J28" s="427">
        <v>5.8252427184466171</v>
      </c>
      <c r="K28" s="426">
        <v>13128.840970350404</v>
      </c>
      <c r="L28" s="427">
        <v>4.9821243224541849</v>
      </c>
      <c r="M28" s="416" t="s">
        <v>24</v>
      </c>
      <c r="O28" s="416" t="s">
        <v>29</v>
      </c>
      <c r="P28" s="426">
        <v>13.617149758454106</v>
      </c>
      <c r="Q28" s="427">
        <v>2.2727272727272787</v>
      </c>
      <c r="R28" s="426">
        <v>14978.864734299517</v>
      </c>
      <c r="S28" s="427">
        <v>11.869436201780402</v>
      </c>
      <c r="T28" s="416" t="s">
        <v>24</v>
      </c>
      <c r="V28" s="416" t="s">
        <v>289</v>
      </c>
      <c r="W28" s="426">
        <v>15.659722222222221</v>
      </c>
      <c r="X28" s="427">
        <v>1.0869565217391397</v>
      </c>
      <c r="Y28" s="426">
        <v>704.6875</v>
      </c>
      <c r="Z28" s="427">
        <v>5.9412999564304458E-2</v>
      </c>
      <c r="AA28" s="416" t="s">
        <v>27</v>
      </c>
      <c r="AG28" s="431" t="s">
        <v>1</v>
      </c>
      <c r="AH28" s="432">
        <v>23</v>
      </c>
      <c r="AK28" s="416" t="s">
        <v>81</v>
      </c>
      <c r="AL28" s="426">
        <v>6.8085748792270531</v>
      </c>
      <c r="AM28" s="426">
        <v>1906.4009661835748</v>
      </c>
      <c r="AS28" s="429" t="s">
        <v>37</v>
      </c>
      <c r="AT28" s="166" t="s">
        <v>297</v>
      </c>
      <c r="AU28" s="413"/>
      <c r="AV28" s="166" t="s">
        <v>335</v>
      </c>
      <c r="BM28" s="442" t="s">
        <v>133</v>
      </c>
      <c r="BN28" s="439" t="s">
        <v>297</v>
      </c>
      <c r="BO28" s="439" t="s">
        <v>335</v>
      </c>
      <c r="BP28" s="472"/>
    </row>
    <row r="29" spans="1:68" x14ac:dyDescent="0.25">
      <c r="A29" s="377" t="s">
        <v>26</v>
      </c>
      <c r="B29" s="373">
        <v>86.730769230769226</v>
      </c>
      <c r="C29" s="374">
        <v>8.2191780821917853</v>
      </c>
      <c r="D29" s="373">
        <v>2168.2692307692305</v>
      </c>
      <c r="E29" s="374">
        <v>0.44843049327354234</v>
      </c>
      <c r="F29" s="370" t="s">
        <v>27</v>
      </c>
      <c r="H29" s="416" t="s">
        <v>59</v>
      </c>
      <c r="I29" s="426">
        <v>15.195417789757412</v>
      </c>
      <c r="J29" s="427">
        <v>1.9417475728155391</v>
      </c>
      <c r="K29" s="426">
        <v>2735.1752021563343</v>
      </c>
      <c r="L29" s="427">
        <v>1.0379425671779554</v>
      </c>
      <c r="M29" s="416" t="s">
        <v>24</v>
      </c>
      <c r="O29" s="416" t="s">
        <v>271</v>
      </c>
      <c r="P29" s="426">
        <v>6.8085748792270531</v>
      </c>
      <c r="Q29" s="427">
        <v>1.1363636363636394</v>
      </c>
      <c r="R29" s="426">
        <v>306.38586956521738</v>
      </c>
      <c r="S29" s="427">
        <v>0.24278392230914458</v>
      </c>
      <c r="T29" s="416" t="s">
        <v>24</v>
      </c>
      <c r="AG29" s="431" t="s">
        <v>298</v>
      </c>
      <c r="AH29" s="432">
        <v>13</v>
      </c>
      <c r="AK29" s="416" t="s">
        <v>30</v>
      </c>
      <c r="AL29" s="426">
        <v>40.85144927536232</v>
      </c>
      <c r="AM29" s="426">
        <v>15115.036231884058</v>
      </c>
      <c r="AS29" s="429" t="s">
        <v>133</v>
      </c>
      <c r="AT29" s="166" t="s">
        <v>297</v>
      </c>
      <c r="AU29" s="413"/>
      <c r="AV29" s="166" t="s">
        <v>335</v>
      </c>
      <c r="BM29" s="444" t="s">
        <v>28</v>
      </c>
      <c r="BN29" s="439" t="s">
        <v>293</v>
      </c>
      <c r="BO29" s="439" t="s">
        <v>303</v>
      </c>
      <c r="BP29" s="472"/>
    </row>
    <row r="30" spans="1:68" x14ac:dyDescent="0.25">
      <c r="A30" s="377" t="s">
        <v>258</v>
      </c>
      <c r="B30" s="373">
        <v>43.365384615384613</v>
      </c>
      <c r="C30" s="374">
        <v>4.1095890410958926</v>
      </c>
      <c r="D30" s="373">
        <v>121423.07692307692</v>
      </c>
      <c r="E30" s="374">
        <v>25.112107623318376</v>
      </c>
      <c r="F30" s="370" t="s">
        <v>27</v>
      </c>
      <c r="H30" s="416" t="s">
        <v>127</v>
      </c>
      <c r="I30" s="426">
        <v>15.195417789757412</v>
      </c>
      <c r="J30" s="427">
        <v>1.9417475728155391</v>
      </c>
      <c r="K30" s="426">
        <v>26591.981132075471</v>
      </c>
      <c r="L30" s="427">
        <v>10.091108292007899</v>
      </c>
      <c r="M30" s="416" t="s">
        <v>24</v>
      </c>
      <c r="O30" s="416" t="s">
        <v>76</v>
      </c>
      <c r="P30" s="426">
        <v>13.617149758454106</v>
      </c>
      <c r="Q30" s="427">
        <v>2.2727272727272787</v>
      </c>
      <c r="R30" s="426">
        <v>15251.207729468599</v>
      </c>
      <c r="S30" s="427">
        <v>12.085244132721863</v>
      </c>
      <c r="T30" s="416" t="s">
        <v>24</v>
      </c>
      <c r="AK30" s="416" t="s">
        <v>62</v>
      </c>
      <c r="AL30" s="426">
        <v>6.8085748792270531</v>
      </c>
      <c r="AM30" s="426">
        <v>1960.8695652173913</v>
      </c>
      <c r="AS30" s="306" t="s">
        <v>28</v>
      </c>
      <c r="AT30" s="166" t="s">
        <v>293</v>
      </c>
      <c r="AU30" s="413"/>
      <c r="AV30" s="166" t="s">
        <v>303</v>
      </c>
      <c r="BM30" s="444" t="s">
        <v>107</v>
      </c>
      <c r="BN30" s="439" t="s">
        <v>293</v>
      </c>
      <c r="BO30" s="439" t="s">
        <v>303</v>
      </c>
      <c r="BP30" s="472"/>
    </row>
    <row r="31" spans="1:68" x14ac:dyDescent="0.25">
      <c r="A31" s="377" t="s">
        <v>259</v>
      </c>
      <c r="B31" s="373">
        <v>14.455128205128204</v>
      </c>
      <c r="C31" s="374">
        <v>1.3698630136986312</v>
      </c>
      <c r="D31" s="373">
        <v>2746.4743589743589</v>
      </c>
      <c r="E31" s="374">
        <v>0.56801195814648697</v>
      </c>
      <c r="F31" s="370" t="s">
        <v>27</v>
      </c>
      <c r="H31" s="416" t="s">
        <v>31</v>
      </c>
      <c r="I31" s="426">
        <v>7.5977088948787062</v>
      </c>
      <c r="J31" s="427">
        <v>0.97087378640776956</v>
      </c>
      <c r="K31" s="426">
        <v>13425.151617250674</v>
      </c>
      <c r="L31" s="427">
        <v>5.0945681005651311</v>
      </c>
      <c r="M31" s="416" t="s">
        <v>24</v>
      </c>
      <c r="O31" s="416" t="s">
        <v>183</v>
      </c>
      <c r="P31" s="426">
        <v>6.8085748792270531</v>
      </c>
      <c r="Q31" s="427">
        <v>1.1363636363636394</v>
      </c>
      <c r="R31" s="426">
        <v>796.60326086956525</v>
      </c>
      <c r="S31" s="427">
        <v>0.6312381980037759</v>
      </c>
      <c r="T31" s="416" t="s">
        <v>24</v>
      </c>
      <c r="AG31" s="416" t="s">
        <v>91</v>
      </c>
      <c r="AH31" s="426">
        <v>7.5977088948787062</v>
      </c>
      <c r="AI31" s="426">
        <v>1367.5876010781672</v>
      </c>
      <c r="AK31" s="416" t="s">
        <v>127</v>
      </c>
      <c r="AL31" s="426">
        <v>13.617149758454106</v>
      </c>
      <c r="AM31" s="426">
        <v>23830.012077294687</v>
      </c>
      <c r="AS31" s="306" t="s">
        <v>107</v>
      </c>
      <c r="AT31" s="166" t="s">
        <v>293</v>
      </c>
      <c r="AU31" s="413"/>
      <c r="AV31" s="166" t="s">
        <v>303</v>
      </c>
      <c r="AW31" s="435" t="s">
        <v>31</v>
      </c>
      <c r="BM31" s="442" t="s">
        <v>183</v>
      </c>
      <c r="BN31" s="439" t="s">
        <v>292</v>
      </c>
      <c r="BO31" s="439" t="s">
        <v>310</v>
      </c>
      <c r="BP31" s="472"/>
    </row>
    <row r="32" spans="1:68" x14ac:dyDescent="0.25">
      <c r="H32" s="416" t="s">
        <v>29</v>
      </c>
      <c r="I32" s="426">
        <v>22.793126684636118</v>
      </c>
      <c r="J32" s="427">
        <v>2.9126213592233086</v>
      </c>
      <c r="K32" s="426">
        <v>87753.537735849051</v>
      </c>
      <c r="L32" s="427">
        <v>33.300657363626065</v>
      </c>
      <c r="M32" s="416" t="s">
        <v>24</v>
      </c>
      <c r="O32" s="416" t="s">
        <v>107</v>
      </c>
      <c r="P32" s="426">
        <v>6.8085748792270531</v>
      </c>
      <c r="Q32" s="427">
        <v>1.1363636363636394</v>
      </c>
      <c r="R32" s="426">
        <v>953.20048309178742</v>
      </c>
      <c r="S32" s="427">
        <v>0.75532775829511645</v>
      </c>
      <c r="T32" s="416" t="s">
        <v>24</v>
      </c>
      <c r="AG32" s="416" t="s">
        <v>32</v>
      </c>
      <c r="AH32" s="426">
        <v>22.793126684636118</v>
      </c>
      <c r="AI32" s="426">
        <v>3008.6927223719676</v>
      </c>
      <c r="AK32" s="416" t="s">
        <v>29</v>
      </c>
      <c r="AL32" s="426">
        <v>13.617149758454106</v>
      </c>
      <c r="AM32" s="426">
        <v>14978.864734299517</v>
      </c>
      <c r="AS32" s="429" t="s">
        <v>183</v>
      </c>
      <c r="AT32" s="166" t="s">
        <v>292</v>
      </c>
      <c r="AU32" s="413"/>
      <c r="AV32" s="82" t="s">
        <v>310</v>
      </c>
      <c r="BM32" s="442" t="s">
        <v>69</v>
      </c>
      <c r="BN32" s="439" t="s">
        <v>291</v>
      </c>
      <c r="BO32" s="439" t="s">
        <v>304</v>
      </c>
      <c r="BP32" s="472"/>
    </row>
    <row r="33" spans="8:68" x14ac:dyDescent="0.25">
      <c r="H33" s="416" t="s">
        <v>128</v>
      </c>
      <c r="I33" s="426">
        <v>7.5977088948787062</v>
      </c>
      <c r="J33" s="427">
        <v>0.97087378640776956</v>
      </c>
      <c r="K33" s="426">
        <v>2735.1752021563343</v>
      </c>
      <c r="L33" s="427">
        <v>1.0379425671779554</v>
      </c>
      <c r="M33" s="416" t="s">
        <v>24</v>
      </c>
      <c r="AG33" s="416" t="s">
        <v>25</v>
      </c>
      <c r="AH33" s="426">
        <v>212.73584905660377</v>
      </c>
      <c r="AI33" s="426">
        <v>10636.792452830188</v>
      </c>
      <c r="AK33" s="416" t="s">
        <v>271</v>
      </c>
      <c r="AL33" s="426">
        <v>6.8085748792270531</v>
      </c>
      <c r="AM33" s="426">
        <v>306.38586956521738</v>
      </c>
      <c r="AS33" s="429" t="s">
        <v>69</v>
      </c>
      <c r="AT33" s="82" t="s">
        <v>291</v>
      </c>
      <c r="AU33" s="413"/>
      <c r="AV33" s="166" t="s">
        <v>304</v>
      </c>
      <c r="BM33" s="442" t="s">
        <v>288</v>
      </c>
      <c r="BN33" s="439" t="s">
        <v>291</v>
      </c>
      <c r="BO33" s="439" t="s">
        <v>304</v>
      </c>
      <c r="BP33" s="472"/>
    </row>
    <row r="34" spans="8:68" x14ac:dyDescent="0.25">
      <c r="H34" s="416" t="s">
        <v>35</v>
      </c>
      <c r="I34" s="426">
        <v>7.5977088948787062</v>
      </c>
      <c r="J34" s="427">
        <v>0.97087378640776956</v>
      </c>
      <c r="K34" s="426">
        <v>1405.5761455525605</v>
      </c>
      <c r="L34" s="427">
        <v>0.53338715257756031</v>
      </c>
      <c r="M34" s="416" t="s">
        <v>24</v>
      </c>
      <c r="AG34" s="416" t="s">
        <v>49</v>
      </c>
      <c r="AH34" s="426">
        <v>15.195417789757412</v>
      </c>
      <c r="AI34" s="426">
        <v>2522.4393530997304</v>
      </c>
      <c r="AK34" s="416" t="s">
        <v>76</v>
      </c>
      <c r="AL34" s="426">
        <v>13.617149758454106</v>
      </c>
      <c r="AM34" s="426">
        <v>15251.207729468599</v>
      </c>
      <c r="AS34" s="429" t="s">
        <v>288</v>
      </c>
      <c r="AT34" s="82" t="s">
        <v>291</v>
      </c>
      <c r="AU34" s="413"/>
      <c r="AV34" s="166" t="s">
        <v>304</v>
      </c>
      <c r="BM34" s="442" t="s">
        <v>73</v>
      </c>
      <c r="BN34" s="439" t="s">
        <v>293</v>
      </c>
      <c r="BO34" s="439" t="s">
        <v>304</v>
      </c>
      <c r="BP34" s="472"/>
    </row>
    <row r="35" spans="8:68" x14ac:dyDescent="0.25">
      <c r="H35" s="416" t="s">
        <v>102</v>
      </c>
      <c r="I35" s="426">
        <v>15.195417789757412</v>
      </c>
      <c r="J35" s="427">
        <v>1.9417475728155391</v>
      </c>
      <c r="K35" s="426">
        <v>2917.520215633423</v>
      </c>
      <c r="L35" s="427">
        <v>1.1071387383231523</v>
      </c>
      <c r="M35" s="416" t="s">
        <v>24</v>
      </c>
      <c r="AG35" s="416" t="s">
        <v>39</v>
      </c>
      <c r="AH35" s="426">
        <v>7.5977088948787062</v>
      </c>
      <c r="AI35" s="426">
        <v>3494.9460916442049</v>
      </c>
      <c r="AK35" s="416" t="s">
        <v>183</v>
      </c>
      <c r="AL35" s="426">
        <v>6.8085748792270531</v>
      </c>
      <c r="AM35" s="426">
        <v>796.60326086956525</v>
      </c>
      <c r="AS35" s="430" t="s">
        <v>73</v>
      </c>
      <c r="AT35" s="166" t="s">
        <v>293</v>
      </c>
      <c r="AU35" s="413"/>
      <c r="AV35" s="166" t="s">
        <v>304</v>
      </c>
      <c r="BM35" s="442" t="s">
        <v>101</v>
      </c>
      <c r="BN35" s="439" t="s">
        <v>296</v>
      </c>
      <c r="BO35" s="439" t="s">
        <v>309</v>
      </c>
      <c r="BP35" s="472"/>
    </row>
    <row r="36" spans="8:68" x14ac:dyDescent="0.25">
      <c r="H36" s="416" t="s">
        <v>96</v>
      </c>
      <c r="I36" s="426">
        <v>7.5977088948787062</v>
      </c>
      <c r="J36" s="427">
        <v>0.97087378640776956</v>
      </c>
      <c r="K36" s="426">
        <v>334.29919137466305</v>
      </c>
      <c r="L36" s="427">
        <v>0.12685964709952788</v>
      </c>
      <c r="M36" s="416" t="s">
        <v>24</v>
      </c>
      <c r="AG36" s="416" t="s">
        <v>274</v>
      </c>
      <c r="AH36" s="426">
        <v>7.5977088948787062</v>
      </c>
      <c r="AI36" s="426">
        <v>402.67857142857144</v>
      </c>
      <c r="AK36" s="416" t="s">
        <v>107</v>
      </c>
      <c r="AL36" s="426">
        <v>6.8085748792270531</v>
      </c>
      <c r="AM36" s="426">
        <v>953.20048309178742</v>
      </c>
      <c r="AS36" s="429" t="s">
        <v>101</v>
      </c>
      <c r="AT36" s="166" t="s">
        <v>296</v>
      </c>
      <c r="AU36" s="413"/>
      <c r="AV36" s="82" t="s">
        <v>309</v>
      </c>
      <c r="BM36" s="442" t="s">
        <v>49</v>
      </c>
      <c r="BN36" s="439" t="s">
        <v>295</v>
      </c>
      <c r="BO36" s="439" t="s">
        <v>319</v>
      </c>
      <c r="BP36" s="472"/>
    </row>
    <row r="37" spans="8:68" x14ac:dyDescent="0.25">
      <c r="H37" s="416" t="s">
        <v>95</v>
      </c>
      <c r="I37" s="426">
        <v>7.5977088948787062</v>
      </c>
      <c r="J37" s="427">
        <v>0.97087378640776956</v>
      </c>
      <c r="K37" s="426">
        <v>2051.3814016172505</v>
      </c>
      <c r="L37" s="427">
        <v>0.77845692538346645</v>
      </c>
      <c r="M37" s="416" t="s">
        <v>24</v>
      </c>
      <c r="AG37" s="416" t="s">
        <v>30</v>
      </c>
      <c r="AH37" s="426">
        <v>22.793126684636118</v>
      </c>
      <c r="AI37" s="426">
        <v>8433.4568733153628</v>
      </c>
      <c r="AS37" s="430" t="s">
        <v>49</v>
      </c>
      <c r="AT37" s="166" t="s">
        <v>295</v>
      </c>
      <c r="AU37" s="413"/>
      <c r="AV37" s="82" t="s">
        <v>319</v>
      </c>
      <c r="BM37" s="442" t="s">
        <v>25</v>
      </c>
      <c r="BN37" s="439" t="s">
        <v>291</v>
      </c>
      <c r="BO37" s="439" t="s">
        <v>336</v>
      </c>
      <c r="BP37" s="472"/>
    </row>
    <row r="38" spans="8:68" x14ac:dyDescent="0.25">
      <c r="H38" s="416" t="s">
        <v>79</v>
      </c>
      <c r="I38" s="426">
        <v>15.195417789757412</v>
      </c>
      <c r="J38" s="427">
        <v>1.9417475728155391</v>
      </c>
      <c r="K38" s="426">
        <v>4087.5673854447441</v>
      </c>
      <c r="L38" s="427">
        <v>1.5511475031714999</v>
      </c>
      <c r="M38" s="416" t="s">
        <v>24</v>
      </c>
      <c r="AG38" s="416" t="s">
        <v>73</v>
      </c>
      <c r="AH38" s="426">
        <v>22.793126684636118</v>
      </c>
      <c r="AI38" s="426">
        <v>6610.0067385444745</v>
      </c>
      <c r="AS38" s="429" t="s">
        <v>25</v>
      </c>
      <c r="AT38" s="82" t="s">
        <v>291</v>
      </c>
      <c r="AU38" s="413"/>
      <c r="AV38" s="166" t="s">
        <v>336</v>
      </c>
      <c r="BM38" s="442" t="s">
        <v>81</v>
      </c>
      <c r="BN38" s="439" t="s">
        <v>295</v>
      </c>
      <c r="BO38" s="439" t="s">
        <v>318</v>
      </c>
      <c r="BP38" s="472"/>
    </row>
    <row r="39" spans="8:68" x14ac:dyDescent="0.25">
      <c r="H39" s="416" t="s">
        <v>37</v>
      </c>
      <c r="I39" s="426">
        <v>15.195417789757412</v>
      </c>
      <c r="J39" s="427">
        <v>1.9417475728155391</v>
      </c>
      <c r="K39" s="426">
        <v>1823.4501347708895</v>
      </c>
      <c r="L39" s="427">
        <v>0.69196171145197027</v>
      </c>
      <c r="M39" s="416" t="s">
        <v>24</v>
      </c>
      <c r="AG39" s="416" t="s">
        <v>75</v>
      </c>
      <c r="AH39" s="426">
        <v>15.195417789757412</v>
      </c>
      <c r="AI39" s="426">
        <v>729.38005390835576</v>
      </c>
      <c r="AS39" s="430" t="s">
        <v>81</v>
      </c>
      <c r="AT39" s="166" t="s">
        <v>295</v>
      </c>
      <c r="AU39" s="413"/>
      <c r="AV39" s="82" t="s">
        <v>318</v>
      </c>
      <c r="BM39" s="442" t="s">
        <v>58</v>
      </c>
      <c r="BN39" s="439" t="s">
        <v>295</v>
      </c>
      <c r="BO39" s="439"/>
      <c r="BP39" s="472"/>
    </row>
    <row r="40" spans="8:68" x14ac:dyDescent="0.25">
      <c r="H40" s="416" t="s">
        <v>133</v>
      </c>
      <c r="I40" s="426">
        <v>15.195417789757412</v>
      </c>
      <c r="J40" s="427">
        <v>1.9417475728155391</v>
      </c>
      <c r="K40" s="426">
        <v>2735.1752021563343</v>
      </c>
      <c r="L40" s="427">
        <v>1.0379425671779554</v>
      </c>
      <c r="M40" s="416" t="s">
        <v>24</v>
      </c>
      <c r="AG40" s="416" t="s">
        <v>62</v>
      </c>
      <c r="AH40" s="426">
        <v>45.586253369272235</v>
      </c>
      <c r="AI40" s="426">
        <v>13128.840970350404</v>
      </c>
      <c r="AS40" s="449" t="s">
        <v>58</v>
      </c>
      <c r="AT40" s="166" t="s">
        <v>295</v>
      </c>
      <c r="AU40" s="445"/>
      <c r="AV40" s="82"/>
      <c r="BM40" s="442" t="s">
        <v>58</v>
      </c>
      <c r="BN40" s="439"/>
      <c r="BO40" s="452"/>
      <c r="BP40" s="452"/>
    </row>
    <row r="41" spans="8:68" x14ac:dyDescent="0.25">
      <c r="H41" s="416" t="s">
        <v>58</v>
      </c>
      <c r="I41" s="426">
        <v>7.5977088948787062</v>
      </c>
      <c r="J41" s="427">
        <v>0.97087378640776956</v>
      </c>
      <c r="K41" s="426">
        <v>3039.0835579514824</v>
      </c>
      <c r="L41" s="427">
        <v>1.1532695190866169</v>
      </c>
      <c r="M41" s="416" t="s">
        <v>24</v>
      </c>
      <c r="AG41" s="416" t="s">
        <v>59</v>
      </c>
      <c r="AH41" s="426">
        <v>15.195417789757412</v>
      </c>
      <c r="AI41" s="426">
        <v>2735.1752021563343</v>
      </c>
    </row>
    <row r="42" spans="8:68" x14ac:dyDescent="0.25">
      <c r="H42" s="416" t="s">
        <v>107</v>
      </c>
      <c r="I42" s="426">
        <v>15.195417789757412</v>
      </c>
      <c r="J42" s="427">
        <v>1.9417475728155391</v>
      </c>
      <c r="K42" s="426">
        <v>2127.3584905660377</v>
      </c>
      <c r="L42" s="427">
        <v>0.80728866336063199</v>
      </c>
      <c r="M42" s="416" t="s">
        <v>24</v>
      </c>
      <c r="AG42" s="416" t="s">
        <v>127</v>
      </c>
      <c r="AH42" s="426">
        <v>15.195417789757412</v>
      </c>
      <c r="AI42" s="426">
        <v>26591.981132075471</v>
      </c>
      <c r="AP42" s="508" t="s">
        <v>325</v>
      </c>
      <c r="AQ42" s="508"/>
      <c r="AR42" s="508"/>
    </row>
    <row r="43" spans="8:68" ht="34.5" x14ac:dyDescent="0.25">
      <c r="H43" s="416" t="s">
        <v>72</v>
      </c>
      <c r="I43" s="426">
        <v>7.5977088948787062</v>
      </c>
      <c r="J43" s="427">
        <v>0.97087378640776956</v>
      </c>
      <c r="K43" s="426">
        <v>1481.5532345013476</v>
      </c>
      <c r="L43" s="427">
        <v>0.56221889055472574</v>
      </c>
      <c r="M43" s="416" t="s">
        <v>27</v>
      </c>
      <c r="AG43" s="416" t="s">
        <v>31</v>
      </c>
      <c r="AH43" s="426">
        <v>7.5977088948787062</v>
      </c>
      <c r="AI43" s="426">
        <v>13425.151617250674</v>
      </c>
      <c r="AP43" s="186" t="s">
        <v>145</v>
      </c>
      <c r="AQ43" s="450">
        <v>2018</v>
      </c>
      <c r="AR43" s="450">
        <v>2019</v>
      </c>
      <c r="AS43" s="460" t="s">
        <v>327</v>
      </c>
      <c r="AT43" s="460" t="s">
        <v>294</v>
      </c>
      <c r="AU43" s="461" t="s">
        <v>328</v>
      </c>
      <c r="AV43" s="462" t="s">
        <v>311</v>
      </c>
    </row>
    <row r="44" spans="8:68" x14ac:dyDescent="0.25">
      <c r="AG44" s="416" t="s">
        <v>29</v>
      </c>
      <c r="AH44" s="426">
        <v>22.793126684636118</v>
      </c>
      <c r="AI44" s="426">
        <v>87753.537735849051</v>
      </c>
      <c r="AO44" s="186" t="s">
        <v>1</v>
      </c>
      <c r="AP44" s="82">
        <v>37</v>
      </c>
      <c r="AQ44" s="82">
        <v>11</v>
      </c>
      <c r="AR44" s="82">
        <v>32</v>
      </c>
      <c r="AS44" s="430" t="s">
        <v>40</v>
      </c>
      <c r="AT44" s="82" t="s">
        <v>293</v>
      </c>
      <c r="AU44" s="174">
        <v>716589</v>
      </c>
      <c r="AV44" s="311" t="s">
        <v>301</v>
      </c>
    </row>
    <row r="45" spans="8:68" x14ac:dyDescent="0.25">
      <c r="AG45" s="416" t="s">
        <v>128</v>
      </c>
      <c r="AH45" s="426">
        <v>7.5977088948787062</v>
      </c>
      <c r="AI45" s="426">
        <v>2735.1752021563343</v>
      </c>
      <c r="AO45" s="186" t="s">
        <v>298</v>
      </c>
      <c r="AP45" s="82">
        <v>17</v>
      </c>
      <c r="AQ45" s="82">
        <v>11</v>
      </c>
      <c r="AR45" s="82">
        <v>17</v>
      </c>
      <c r="AS45" s="429" t="s">
        <v>274</v>
      </c>
      <c r="AT45" s="166" t="s">
        <v>292</v>
      </c>
      <c r="AU45" s="174">
        <v>26742</v>
      </c>
      <c r="AV45" s="436" t="s">
        <v>301</v>
      </c>
    </row>
    <row r="46" spans="8:68" x14ac:dyDescent="0.25">
      <c r="AG46" s="416" t="s">
        <v>35</v>
      </c>
      <c r="AH46" s="426">
        <v>7.5977088948787062</v>
      </c>
      <c r="AI46" s="426">
        <v>1405.5761455525605</v>
      </c>
      <c r="AS46" s="306" t="s">
        <v>31</v>
      </c>
      <c r="AT46" s="166" t="s">
        <v>296</v>
      </c>
      <c r="AU46" s="174">
        <v>285931</v>
      </c>
      <c r="AV46" s="436" t="s">
        <v>301</v>
      </c>
    </row>
    <row r="47" spans="8:68" x14ac:dyDescent="0.25">
      <c r="AG47" s="416" t="s">
        <v>102</v>
      </c>
      <c r="AH47" s="426">
        <v>15.195417789757412</v>
      </c>
      <c r="AI47" s="426">
        <v>2917.520215633423</v>
      </c>
      <c r="AS47" s="306" t="s">
        <v>29</v>
      </c>
      <c r="AT47" s="166" t="s">
        <v>296</v>
      </c>
      <c r="AU47" s="174">
        <v>87754</v>
      </c>
      <c r="AV47" s="436" t="s">
        <v>301</v>
      </c>
    </row>
    <row r="48" spans="8:68" x14ac:dyDescent="0.25">
      <c r="AG48" s="416" t="s">
        <v>96</v>
      </c>
      <c r="AH48" s="426">
        <v>7.5977088948787062</v>
      </c>
      <c r="AI48" s="426">
        <v>334.29919137466305</v>
      </c>
      <c r="AS48" s="429" t="s">
        <v>77</v>
      </c>
      <c r="AT48" s="166" t="s">
        <v>293</v>
      </c>
      <c r="AU48" s="174">
        <v>31163</v>
      </c>
      <c r="AV48" s="436" t="s">
        <v>301</v>
      </c>
    </row>
    <row r="49" spans="33:48" x14ac:dyDescent="0.25">
      <c r="AG49" s="416" t="s">
        <v>95</v>
      </c>
      <c r="AH49" s="426">
        <v>7.5977088948787062</v>
      </c>
      <c r="AI49" s="426">
        <v>2051.3814016172505</v>
      </c>
      <c r="AS49" s="306" t="s">
        <v>127</v>
      </c>
      <c r="AT49" s="166" t="s">
        <v>293</v>
      </c>
      <c r="AU49" s="174">
        <v>50593</v>
      </c>
      <c r="AV49" s="436" t="s">
        <v>321</v>
      </c>
    </row>
    <row r="50" spans="33:48" x14ac:dyDescent="0.25">
      <c r="AG50" s="416" t="s">
        <v>79</v>
      </c>
      <c r="AH50" s="426">
        <v>15.195417789757412</v>
      </c>
      <c r="AI50" s="426">
        <v>4087.5673854447441</v>
      </c>
    </row>
    <row r="51" spans="33:48" x14ac:dyDescent="0.25">
      <c r="AG51" s="416" t="s">
        <v>37</v>
      </c>
      <c r="AH51" s="426">
        <v>15.195417789757412</v>
      </c>
      <c r="AI51" s="426">
        <v>1823.4501347708895</v>
      </c>
    </row>
    <row r="52" spans="33:48" x14ac:dyDescent="0.25">
      <c r="AG52" s="416" t="s">
        <v>133</v>
      </c>
      <c r="AH52" s="426">
        <v>15.195417789757412</v>
      </c>
      <c r="AI52" s="426">
        <v>2735.1752021563343</v>
      </c>
    </row>
    <row r="53" spans="33:48" x14ac:dyDescent="0.25">
      <c r="AG53" s="416" t="s">
        <v>58</v>
      </c>
      <c r="AH53" s="426">
        <v>7.5977088948787062</v>
      </c>
      <c r="AI53" s="426">
        <v>3039.0835579514824</v>
      </c>
    </row>
    <row r="54" spans="33:48" x14ac:dyDescent="0.25">
      <c r="AG54" s="416" t="s">
        <v>107</v>
      </c>
      <c r="AH54" s="426">
        <v>15.195417789757412</v>
      </c>
      <c r="AI54" s="426">
        <v>2127.3584905660377</v>
      </c>
    </row>
  </sheetData>
  <sortState xmlns:xlrd2="http://schemas.microsoft.com/office/spreadsheetml/2017/richdata2" ref="AS4:AV40">
    <sortCondition ref="AV4:AV40"/>
    <sortCondition ref="AS4:AS40"/>
  </sortState>
  <mergeCells count="2">
    <mergeCell ref="AP42:AR42"/>
    <mergeCell ref="BQ2:BS2"/>
  </mergeCell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8EAE-335A-44D4-967D-843673D0D024}">
  <dimension ref="A2:K36"/>
  <sheetViews>
    <sheetView topLeftCell="A16" workbookViewId="0">
      <selection activeCell="C18" sqref="C18"/>
    </sheetView>
  </sheetViews>
  <sheetFormatPr defaultRowHeight="12.5" x14ac:dyDescent="0.25"/>
  <cols>
    <col min="1" max="1" width="4.453125" style="243" bestFit="1" customWidth="1"/>
    <col min="2" max="2" width="13.26953125" style="243" bestFit="1" customWidth="1"/>
    <col min="3" max="3" width="10.453125" style="243" bestFit="1" customWidth="1"/>
    <col min="4" max="5" width="9.90625" style="243" customWidth="1"/>
    <col min="6" max="6" width="4" style="243" bestFit="1" customWidth="1"/>
    <col min="7" max="7" width="13.36328125" style="243" bestFit="1" customWidth="1"/>
    <col min="8" max="8" width="9.81640625" style="243" bestFit="1" customWidth="1"/>
    <col min="9" max="9" width="8.81640625" style="243" bestFit="1" customWidth="1"/>
    <col min="10" max="10" width="9.7265625" style="243" bestFit="1" customWidth="1"/>
    <col min="11" max="16384" width="8.7265625" style="243"/>
  </cols>
  <sheetData>
    <row r="2" spans="1:11" ht="23" customHeight="1" x14ac:dyDescent="0.25">
      <c r="A2" s="255"/>
      <c r="B2" s="247" t="s">
        <v>233</v>
      </c>
      <c r="C2" s="248" t="s">
        <v>234</v>
      </c>
      <c r="D2" s="247" t="s">
        <v>219</v>
      </c>
      <c r="E2" s="249"/>
    </row>
    <row r="3" spans="1:11" ht="14" x14ac:dyDescent="0.25">
      <c r="A3" s="255">
        <v>2007</v>
      </c>
      <c r="B3" s="256">
        <v>1780</v>
      </c>
      <c r="C3" s="255" t="s">
        <v>235</v>
      </c>
      <c r="D3" s="257" t="s">
        <v>220</v>
      </c>
      <c r="E3" s="250"/>
    </row>
    <row r="4" spans="1:11" ht="14" x14ac:dyDescent="0.25">
      <c r="A4" s="255">
        <v>2008</v>
      </c>
      <c r="B4" s="256">
        <v>5230</v>
      </c>
      <c r="C4" s="255" t="s">
        <v>236</v>
      </c>
      <c r="D4" s="257" t="s">
        <v>232</v>
      </c>
      <c r="E4" s="250"/>
    </row>
    <row r="5" spans="1:11" ht="14" x14ac:dyDescent="0.25">
      <c r="A5" s="255">
        <v>2009</v>
      </c>
      <c r="B5" s="256">
        <v>1415</v>
      </c>
      <c r="C5" s="255" t="s">
        <v>237</v>
      </c>
      <c r="D5" s="257" t="s">
        <v>220</v>
      </c>
      <c r="E5" s="250"/>
    </row>
    <row r="6" spans="1:11" ht="14" x14ac:dyDescent="0.25">
      <c r="A6" s="255">
        <v>2010</v>
      </c>
      <c r="B6" s="257">
        <v>274</v>
      </c>
      <c r="C6" s="255" t="s">
        <v>238</v>
      </c>
      <c r="D6" s="257" t="s">
        <v>220</v>
      </c>
      <c r="E6" s="250"/>
    </row>
    <row r="7" spans="1:11" ht="14" x14ac:dyDescent="0.25">
      <c r="A7" s="255">
        <v>2011</v>
      </c>
      <c r="B7" s="256">
        <v>8660</v>
      </c>
      <c r="C7" s="255" t="s">
        <v>239</v>
      </c>
      <c r="D7" s="257" t="s">
        <v>220</v>
      </c>
      <c r="E7" s="250"/>
    </row>
    <row r="8" spans="1:11" ht="14" x14ac:dyDescent="0.25">
      <c r="A8" s="255">
        <v>2012</v>
      </c>
      <c r="B8" s="257">
        <v>540</v>
      </c>
      <c r="C8" s="255" t="s">
        <v>240</v>
      </c>
      <c r="D8" s="257" t="s">
        <v>220</v>
      </c>
      <c r="E8" s="250"/>
    </row>
    <row r="9" spans="1:11" ht="14" x14ac:dyDescent="0.25">
      <c r="A9" s="255">
        <v>2013</v>
      </c>
      <c r="B9" s="258">
        <v>1380</v>
      </c>
      <c r="C9" s="255" t="s">
        <v>241</v>
      </c>
      <c r="D9" s="257" t="s">
        <v>220</v>
      </c>
      <c r="E9" s="250"/>
    </row>
    <row r="10" spans="1:11" ht="14" x14ac:dyDescent="0.25">
      <c r="A10" s="255">
        <v>2014</v>
      </c>
      <c r="B10" s="258">
        <v>4660</v>
      </c>
      <c r="C10" s="255" t="s">
        <v>242</v>
      </c>
      <c r="D10" s="257" t="s">
        <v>221</v>
      </c>
      <c r="E10" s="250"/>
    </row>
    <row r="11" spans="1:11" ht="14" x14ac:dyDescent="0.25">
      <c r="A11" s="255">
        <v>2015</v>
      </c>
      <c r="B11" s="258">
        <v>69</v>
      </c>
      <c r="C11" s="255" t="s">
        <v>243</v>
      </c>
      <c r="D11" s="257" t="s">
        <v>220</v>
      </c>
      <c r="E11" s="250"/>
    </row>
    <row r="12" spans="1:11" ht="14" x14ac:dyDescent="0.25">
      <c r="A12" s="255">
        <v>2016</v>
      </c>
      <c r="B12" s="258">
        <v>14800</v>
      </c>
      <c r="C12" s="255" t="s">
        <v>244</v>
      </c>
      <c r="D12" s="255" t="s">
        <v>221</v>
      </c>
      <c r="E12" s="251"/>
    </row>
    <row r="13" spans="1:11" ht="14" x14ac:dyDescent="0.25">
      <c r="A13" s="255">
        <v>2017</v>
      </c>
      <c r="B13" s="258">
        <v>22780</v>
      </c>
      <c r="C13" s="255" t="s">
        <v>249</v>
      </c>
      <c r="D13" s="255" t="s">
        <v>232</v>
      </c>
      <c r="E13" s="251"/>
    </row>
    <row r="14" spans="1:11" ht="14" x14ac:dyDescent="0.25">
      <c r="A14" s="408">
        <v>2018</v>
      </c>
      <c r="B14" s="409">
        <v>315</v>
      </c>
      <c r="C14" s="408" t="s">
        <v>283</v>
      </c>
      <c r="D14" s="410" t="s">
        <v>284</v>
      </c>
      <c r="E14" s="244"/>
      <c r="F14" s="244"/>
      <c r="G14" s="530" t="s">
        <v>225</v>
      </c>
      <c r="H14" s="530"/>
      <c r="I14" s="530"/>
      <c r="J14" s="530"/>
    </row>
    <row r="15" spans="1:11" ht="14" x14ac:dyDescent="0.3">
      <c r="A15" s="408">
        <v>2019</v>
      </c>
      <c r="B15" s="258">
        <v>12403</v>
      </c>
      <c r="C15" s="258" t="s">
        <v>285</v>
      </c>
      <c r="D15" s="255" t="s">
        <v>284</v>
      </c>
      <c r="G15" s="245" t="s">
        <v>215</v>
      </c>
      <c r="H15" s="245" t="s">
        <v>216</v>
      </c>
      <c r="I15" s="245" t="s">
        <v>217</v>
      </c>
      <c r="J15" s="245" t="s">
        <v>218</v>
      </c>
      <c r="K15" s="407" t="s">
        <v>282</v>
      </c>
    </row>
    <row r="16" spans="1:11" ht="15" x14ac:dyDescent="0.3">
      <c r="A16" s="253" t="s">
        <v>226</v>
      </c>
      <c r="B16" s="254" t="s">
        <v>215</v>
      </c>
      <c r="E16" s="529">
        <v>2013</v>
      </c>
      <c r="F16" s="245" t="s">
        <v>222</v>
      </c>
      <c r="G16" s="245">
        <v>2820</v>
      </c>
      <c r="H16" s="245">
        <v>595</v>
      </c>
      <c r="I16" s="245">
        <v>90</v>
      </c>
      <c r="J16" s="245"/>
      <c r="K16" s="245"/>
    </row>
    <row r="17" spans="1:11" ht="15" x14ac:dyDescent="0.3">
      <c r="A17" s="252" t="s">
        <v>227</v>
      </c>
      <c r="B17" s="242" t="s">
        <v>216</v>
      </c>
      <c r="E17" s="529"/>
      <c r="F17" s="245" t="s">
        <v>223</v>
      </c>
      <c r="G17" s="245"/>
      <c r="H17" s="245">
        <v>42</v>
      </c>
      <c r="I17" s="245"/>
      <c r="J17" s="245">
        <v>2</v>
      </c>
      <c r="K17" s="245"/>
    </row>
    <row r="18" spans="1:11" ht="15" x14ac:dyDescent="0.3">
      <c r="A18" s="252" t="s">
        <v>228</v>
      </c>
      <c r="B18" s="242" t="s">
        <v>217</v>
      </c>
      <c r="E18" s="529"/>
      <c r="F18" s="245" t="s">
        <v>224</v>
      </c>
      <c r="G18" s="245"/>
      <c r="H18" s="245">
        <v>16035</v>
      </c>
      <c r="I18" s="245"/>
      <c r="J18" s="245"/>
      <c r="K18" s="245"/>
    </row>
    <row r="19" spans="1:11" ht="15" x14ac:dyDescent="0.3">
      <c r="A19" s="252" t="s">
        <v>229</v>
      </c>
      <c r="B19" s="242" t="s">
        <v>218</v>
      </c>
      <c r="E19" s="529">
        <v>2014</v>
      </c>
      <c r="F19" s="245" t="s">
        <v>222</v>
      </c>
      <c r="G19" s="245">
        <v>16</v>
      </c>
      <c r="H19" s="245"/>
      <c r="I19" s="245">
        <v>16</v>
      </c>
      <c r="J19" s="245"/>
      <c r="K19" s="245"/>
    </row>
    <row r="20" spans="1:11" ht="15" x14ac:dyDescent="0.3">
      <c r="A20" s="252" t="s">
        <v>230</v>
      </c>
      <c r="B20" s="242" t="s">
        <v>231</v>
      </c>
      <c r="C20" s="246"/>
      <c r="E20" s="529"/>
      <c r="F20" s="245" t="s">
        <v>223</v>
      </c>
      <c r="G20" s="245">
        <v>120</v>
      </c>
      <c r="H20" s="245"/>
      <c r="I20" s="245">
        <v>16</v>
      </c>
      <c r="J20" s="245"/>
      <c r="K20" s="245"/>
    </row>
    <row r="21" spans="1:11" ht="15" x14ac:dyDescent="0.3">
      <c r="A21" s="411" t="s">
        <v>286</v>
      </c>
      <c r="B21" s="407" t="s">
        <v>282</v>
      </c>
      <c r="C21" s="246"/>
      <c r="E21" s="529"/>
      <c r="F21" s="245" t="s">
        <v>224</v>
      </c>
      <c r="G21" s="245">
        <v>166</v>
      </c>
      <c r="H21" s="245">
        <v>32220</v>
      </c>
      <c r="I21" s="245"/>
      <c r="J21" s="245"/>
      <c r="K21" s="245"/>
    </row>
    <row r="22" spans="1:11" x14ac:dyDescent="0.25">
      <c r="E22" s="529">
        <v>2015</v>
      </c>
      <c r="F22" s="245" t="s">
        <v>222</v>
      </c>
      <c r="G22" s="245"/>
      <c r="H22" s="245"/>
      <c r="I22" s="245">
        <v>15</v>
      </c>
      <c r="J22" s="245"/>
      <c r="K22" s="245"/>
    </row>
    <row r="23" spans="1:11" x14ac:dyDescent="0.25">
      <c r="E23" s="529"/>
      <c r="F23" s="245" t="s">
        <v>223</v>
      </c>
      <c r="G23" s="245">
        <v>36</v>
      </c>
      <c r="H23" s="245"/>
      <c r="I23" s="245">
        <v>194</v>
      </c>
      <c r="J23" s="245"/>
      <c r="K23" s="245"/>
    </row>
    <row r="24" spans="1:11" x14ac:dyDescent="0.25">
      <c r="E24" s="529"/>
      <c r="F24" s="245" t="s">
        <v>224</v>
      </c>
      <c r="G24" s="245">
        <v>90</v>
      </c>
      <c r="H24" s="245"/>
      <c r="I24" s="245">
        <v>12</v>
      </c>
      <c r="J24" s="245"/>
      <c r="K24" s="245"/>
    </row>
    <row r="25" spans="1:11" x14ac:dyDescent="0.25">
      <c r="E25" s="529">
        <v>2016</v>
      </c>
      <c r="F25" s="245" t="s">
        <v>222</v>
      </c>
      <c r="G25" s="245">
        <v>184</v>
      </c>
      <c r="H25" s="245"/>
      <c r="I25" s="245"/>
      <c r="J25" s="245"/>
      <c r="K25" s="245"/>
    </row>
    <row r="26" spans="1:11" x14ac:dyDescent="0.25">
      <c r="E26" s="529"/>
      <c r="F26" s="245" t="s">
        <v>223</v>
      </c>
      <c r="G26" s="245">
        <v>29000</v>
      </c>
      <c r="H26" s="245">
        <v>15390</v>
      </c>
      <c r="I26" s="245"/>
      <c r="J26" s="245"/>
      <c r="K26" s="245"/>
    </row>
    <row r="27" spans="1:11" x14ac:dyDescent="0.25">
      <c r="E27" s="529"/>
      <c r="F27" s="245" t="s">
        <v>224</v>
      </c>
      <c r="G27" s="245">
        <v>990</v>
      </c>
      <c r="H27" s="245">
        <v>57100</v>
      </c>
      <c r="I27" s="245"/>
      <c r="J27" s="245"/>
      <c r="K27" s="245"/>
    </row>
    <row r="28" spans="1:11" x14ac:dyDescent="0.25">
      <c r="E28" s="529">
        <v>2017</v>
      </c>
      <c r="F28" s="245" t="s">
        <v>222</v>
      </c>
      <c r="G28" s="311">
        <v>20</v>
      </c>
      <c r="H28" s="245"/>
      <c r="I28" s="245">
        <v>11</v>
      </c>
      <c r="J28" s="245"/>
      <c r="K28" s="245"/>
    </row>
    <row r="29" spans="1:11" x14ac:dyDescent="0.25">
      <c r="E29" s="529"/>
      <c r="F29" s="245" t="s">
        <v>223</v>
      </c>
      <c r="G29" s="245"/>
      <c r="H29" s="245">
        <v>14925</v>
      </c>
      <c r="I29" s="245">
        <v>892</v>
      </c>
      <c r="J29" s="245"/>
      <c r="K29" s="245"/>
    </row>
    <row r="30" spans="1:11" x14ac:dyDescent="0.25">
      <c r="E30" s="529"/>
      <c r="F30" s="245" t="s">
        <v>224</v>
      </c>
      <c r="G30" s="245"/>
      <c r="H30" s="311">
        <v>75154</v>
      </c>
      <c r="I30" s="245">
        <v>661</v>
      </c>
      <c r="J30" s="245"/>
      <c r="K30" s="245"/>
    </row>
    <row r="31" spans="1:11" x14ac:dyDescent="0.25">
      <c r="E31" s="529">
        <v>2018</v>
      </c>
      <c r="F31" s="245" t="s">
        <v>222</v>
      </c>
      <c r="G31" s="245">
        <v>37</v>
      </c>
      <c r="H31" s="245">
        <v>2137</v>
      </c>
      <c r="I31" s="245">
        <v>55</v>
      </c>
      <c r="J31" s="245">
        <v>55</v>
      </c>
      <c r="K31" s="245">
        <v>74</v>
      </c>
    </row>
    <row r="32" spans="1:11" x14ac:dyDescent="0.25">
      <c r="E32" s="529"/>
      <c r="F32" s="245" t="s">
        <v>223</v>
      </c>
      <c r="G32" s="245"/>
      <c r="H32" s="245"/>
      <c r="I32" s="245"/>
      <c r="J32" s="245"/>
      <c r="K32" s="245"/>
    </row>
    <row r="33" spans="5:11" x14ac:dyDescent="0.25">
      <c r="E33" s="529"/>
      <c r="F33" s="245" t="s">
        <v>224</v>
      </c>
      <c r="G33" s="245">
        <v>43</v>
      </c>
      <c r="H33" s="245">
        <v>559</v>
      </c>
      <c r="I33" s="245"/>
      <c r="J33" s="245"/>
      <c r="K33" s="245"/>
    </row>
    <row r="34" spans="5:11" x14ac:dyDescent="0.25">
      <c r="E34" s="529">
        <v>2019</v>
      </c>
      <c r="F34" s="245" t="s">
        <v>222</v>
      </c>
      <c r="G34" s="245"/>
      <c r="H34" s="245"/>
      <c r="I34" s="245"/>
      <c r="J34" s="245"/>
      <c r="K34" s="245"/>
    </row>
    <row r="35" spans="5:11" x14ac:dyDescent="0.25">
      <c r="E35" s="529"/>
      <c r="F35" s="245" t="s">
        <v>223</v>
      </c>
      <c r="G35" s="245"/>
      <c r="H35" s="245"/>
      <c r="I35" s="245"/>
      <c r="J35" s="245"/>
      <c r="K35" s="245"/>
    </row>
    <row r="36" spans="5:11" x14ac:dyDescent="0.25">
      <c r="E36" s="529"/>
      <c r="F36" s="245" t="s">
        <v>224</v>
      </c>
      <c r="G36" s="245">
        <v>548</v>
      </c>
      <c r="H36" s="245">
        <v>38483</v>
      </c>
      <c r="I36" s="245">
        <v>97</v>
      </c>
      <c r="J36" s="245"/>
      <c r="K36" s="245"/>
    </row>
  </sheetData>
  <mergeCells count="8">
    <mergeCell ref="E31:E33"/>
    <mergeCell ref="E34:E36"/>
    <mergeCell ref="E28:E30"/>
    <mergeCell ref="G14:J14"/>
    <mergeCell ref="E16:E18"/>
    <mergeCell ref="E19:E21"/>
    <mergeCell ref="E22:E24"/>
    <mergeCell ref="E25:E2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1"/>
  <sheetViews>
    <sheetView topLeftCell="F79" workbookViewId="0">
      <selection activeCell="J23" sqref="J23"/>
    </sheetView>
  </sheetViews>
  <sheetFormatPr defaultColWidth="8.90625" defaultRowHeight="12.5" x14ac:dyDescent="0.25"/>
  <cols>
    <col min="1" max="1" width="26.453125" style="23" bestFit="1" customWidth="1"/>
    <col min="2" max="2" width="8.90625" style="23" bestFit="1" customWidth="1"/>
    <col min="3" max="3" width="10.36328125" style="23" bestFit="1" customWidth="1"/>
    <col min="4" max="4" width="11.453125" style="23" bestFit="1" customWidth="1"/>
    <col min="5" max="5" width="11.81640625" style="23" bestFit="1" customWidth="1"/>
    <col min="6" max="6" width="14.1796875" style="23" bestFit="1" customWidth="1"/>
    <col min="7" max="7" width="23.36328125" style="23" bestFit="1" customWidth="1"/>
    <col min="8" max="8" width="10.36328125" style="23" bestFit="1" customWidth="1"/>
    <col min="9" max="9" width="9.453125" style="23" bestFit="1" customWidth="1"/>
    <col min="10" max="10" width="10.6328125" style="23" customWidth="1"/>
    <col min="11" max="11" width="8.90625" style="23" bestFit="1" customWidth="1"/>
    <col min="12" max="12" width="11.6328125" style="23" bestFit="1" customWidth="1"/>
    <col min="13" max="14" width="9.08984375" style="23" customWidth="1"/>
    <col min="15" max="15" width="10.08984375" style="23" customWidth="1"/>
    <col min="16" max="28" width="9.08984375" style="23" customWidth="1"/>
    <col min="29" max="31" width="10.08984375" style="23" customWidth="1"/>
    <col min="32" max="44" width="9.08984375" style="23" customWidth="1"/>
    <col min="45" max="46" width="10.08984375" style="23" customWidth="1"/>
    <col min="47" max="60" width="9.08984375" style="23" customWidth="1"/>
    <col min="61" max="62" width="10.08984375" style="23" customWidth="1"/>
    <col min="63" max="74" width="9.08984375" style="23" customWidth="1"/>
    <col min="75" max="76" width="10.08984375" style="23" customWidth="1"/>
    <col min="77" max="77" width="9.08984375" style="23" customWidth="1"/>
    <col min="78" max="89" width="8.90625" style="23"/>
    <col min="90" max="90" width="10.08984375" style="23" bestFit="1" customWidth="1"/>
    <col min="91" max="16384" width="8.90625" style="23"/>
  </cols>
  <sheetData>
    <row r="1" spans="1:13" ht="13" x14ac:dyDescent="0.25">
      <c r="C1" s="24"/>
      <c r="E1" s="25"/>
      <c r="F1" s="26"/>
      <c r="G1" s="26"/>
      <c r="H1" s="27"/>
      <c r="I1" s="27"/>
      <c r="J1" s="27"/>
      <c r="K1" s="27"/>
      <c r="L1" s="28"/>
    </row>
    <row r="2" spans="1:13" s="30" customFormat="1" x14ac:dyDescent="0.25">
      <c r="A2" s="29"/>
      <c r="B2" s="488">
        <v>41463</v>
      </c>
      <c r="C2" s="488"/>
      <c r="D2" s="488">
        <v>41477</v>
      </c>
      <c r="E2" s="488"/>
      <c r="F2" s="481">
        <v>41491</v>
      </c>
      <c r="G2" s="482"/>
      <c r="H2" s="481">
        <v>41512</v>
      </c>
      <c r="I2" s="482"/>
      <c r="J2" s="483">
        <v>41526</v>
      </c>
      <c r="K2" s="483"/>
      <c r="L2" s="484">
        <v>41540</v>
      </c>
      <c r="M2" s="485"/>
    </row>
    <row r="3" spans="1:13" s="30" customFormat="1" ht="11.5" x14ac:dyDescent="0.25">
      <c r="A3" s="29" t="s">
        <v>11</v>
      </c>
      <c r="B3" s="31">
        <v>3779.2129629629349</v>
      </c>
      <c r="C3" s="31">
        <v>1383.518796992478</v>
      </c>
      <c r="D3" s="31">
        <v>4292.1256038647471</v>
      </c>
      <c r="E3" s="31">
        <v>3779.2129629629349</v>
      </c>
      <c r="F3" s="31">
        <v>3009.2060810810735</v>
      </c>
      <c r="G3" s="31">
        <v>1881.8133802816803</v>
      </c>
      <c r="H3" s="31">
        <v>180.25579536370719</v>
      </c>
      <c r="I3" s="31">
        <v>165.78111946532914</v>
      </c>
      <c r="J3" s="31">
        <v>18355.917874395909</v>
      </c>
      <c r="K3" s="31">
        <v>16957.781124498095</v>
      </c>
      <c r="L3" s="32">
        <v>468.34615384615228</v>
      </c>
      <c r="M3" s="32">
        <v>453.38624338624146</v>
      </c>
    </row>
    <row r="4" spans="1:13" s="30" customFormat="1" ht="13.5" x14ac:dyDescent="0.25">
      <c r="A4" s="29" t="s">
        <v>112</v>
      </c>
      <c r="B4" s="31">
        <v>6377651.5509259095</v>
      </c>
      <c r="C4" s="31">
        <v>646489.84962406044</v>
      </c>
      <c r="D4" s="31">
        <v>5903067.1014492828</v>
      </c>
      <c r="E4" s="31">
        <v>6377651.5509259095</v>
      </c>
      <c r="F4" s="31">
        <v>4366700.8445946043</v>
      </c>
      <c r="G4" s="31">
        <v>2081627.0246478799</v>
      </c>
      <c r="H4" s="31">
        <v>338116.61071143323</v>
      </c>
      <c r="I4" s="31">
        <v>282649.27318295825</v>
      </c>
      <c r="J4" s="31">
        <v>3339303.6775362357</v>
      </c>
      <c r="K4" s="31">
        <v>3821432.5803212873</v>
      </c>
      <c r="L4" s="32">
        <v>963859.27564102563</v>
      </c>
      <c r="M4" s="32">
        <v>1308736.3783068843</v>
      </c>
    </row>
    <row r="5" spans="1:13" s="30" customFormat="1" ht="11.5" x14ac:dyDescent="0.25">
      <c r="A5" s="29" t="s">
        <v>10</v>
      </c>
      <c r="B5" s="33">
        <v>63.208538055419922</v>
      </c>
      <c r="C5" s="33">
        <v>46.703437805175781</v>
      </c>
      <c r="D5" s="33">
        <v>62.650707244873047</v>
      </c>
      <c r="E5" s="33">
        <v>63.208538055419922</v>
      </c>
      <c r="F5" s="33">
        <v>60.47607421875</v>
      </c>
      <c r="G5" s="33">
        <v>55.132595062255859</v>
      </c>
      <c r="H5" s="33">
        <v>42.037071228027344</v>
      </c>
      <c r="I5" s="33">
        <v>40.748432159423828</v>
      </c>
      <c r="J5" s="33">
        <v>58.541191101074219</v>
      </c>
      <c r="K5" s="33">
        <v>59.513954162597656</v>
      </c>
      <c r="L5" s="32">
        <v>49.581352233886719</v>
      </c>
      <c r="M5" s="32">
        <v>51.786247253417969</v>
      </c>
    </row>
    <row r="6" spans="1:13" s="30" customFormat="1" ht="11.5" x14ac:dyDescent="0.25">
      <c r="B6" s="34"/>
      <c r="C6" s="35"/>
      <c r="D6" s="35"/>
      <c r="E6" s="36"/>
      <c r="F6" s="36"/>
      <c r="G6" s="36"/>
      <c r="H6" s="35"/>
    </row>
    <row r="7" spans="1:13" s="30" customFormat="1" ht="11.5" x14ac:dyDescent="0.25">
      <c r="A7" s="37"/>
      <c r="B7" s="38">
        <v>41463</v>
      </c>
      <c r="C7" s="39">
        <v>41477</v>
      </c>
      <c r="D7" s="39">
        <v>41491</v>
      </c>
      <c r="E7" s="40">
        <v>41512</v>
      </c>
      <c r="F7" s="40">
        <v>41526</v>
      </c>
      <c r="G7" s="41">
        <v>41540</v>
      </c>
      <c r="H7" s="42"/>
    </row>
    <row r="8" spans="1:13" s="30" customFormat="1" ht="11.5" x14ac:dyDescent="0.25">
      <c r="A8" s="43" t="s">
        <v>11</v>
      </c>
      <c r="B8" s="44">
        <f>AVERAGE(B3:C3)</f>
        <v>2581.3658799777063</v>
      </c>
      <c r="C8" s="44">
        <f>AVERAGE(D3:E3)</f>
        <v>4035.6692834138412</v>
      </c>
      <c r="D8" s="44">
        <f>AVERAGE(F3:G3)</f>
        <v>2445.5097306813768</v>
      </c>
      <c r="E8" s="44">
        <f>AVERAGE(H3:I3)</f>
        <v>173.01845741451817</v>
      </c>
      <c r="F8" s="44">
        <f>AVERAGE(J3:K3)</f>
        <v>17656.849499447002</v>
      </c>
      <c r="G8" s="44">
        <f>AVERAGE(L3:M3)</f>
        <v>460.86619861619687</v>
      </c>
      <c r="H8" s="45"/>
    </row>
    <row r="9" spans="1:13" s="30" customFormat="1" ht="13.5" x14ac:dyDescent="0.25">
      <c r="A9" s="46" t="s">
        <v>112</v>
      </c>
      <c r="B9" s="44">
        <f>AVERAGE(B4:C4)</f>
        <v>3512070.7002749848</v>
      </c>
      <c r="C9" s="44">
        <f>AVERAGE(D4:E4)</f>
        <v>6140359.3261875957</v>
      </c>
      <c r="D9" s="44">
        <f>AVERAGE(F4:G4)</f>
        <v>3224163.9346212419</v>
      </c>
      <c r="E9" s="44">
        <f>AVERAGE(H4:I4)</f>
        <v>310382.94194719574</v>
      </c>
      <c r="F9" s="44">
        <f>AVERAGE(J4:K4)</f>
        <v>3580368.1289287615</v>
      </c>
      <c r="G9" s="44">
        <f>AVERAGE(L4:M4)</f>
        <v>1136297.8269739549</v>
      </c>
      <c r="H9" s="47"/>
    </row>
    <row r="10" spans="1:13" s="30" customFormat="1" ht="11.5" x14ac:dyDescent="0.25">
      <c r="A10" s="43" t="s">
        <v>10</v>
      </c>
      <c r="B10" s="44">
        <f>AVERAGE(B5:C5)</f>
        <v>54.955987930297852</v>
      </c>
      <c r="C10" s="44">
        <f>AVERAGE(D5:E5)</f>
        <v>62.929622650146484</v>
      </c>
      <c r="D10" s="44">
        <f>AVERAGE(F5:G5)</f>
        <v>57.80433464050293</v>
      </c>
      <c r="E10" s="44">
        <f>AVERAGE(H5:I5)</f>
        <v>41.392751693725586</v>
      </c>
      <c r="F10" s="44">
        <f>AVERAGE(J5:K5)</f>
        <v>59.027572631835938</v>
      </c>
      <c r="G10" s="44">
        <f>AVERAGE(L5:M5)</f>
        <v>50.683799743652344</v>
      </c>
      <c r="H10" s="45"/>
    </row>
    <row r="11" spans="1:13" ht="13" x14ac:dyDescent="0.3">
      <c r="E11" s="25"/>
      <c r="F11" s="48"/>
      <c r="G11" s="48"/>
      <c r="H11" s="48"/>
      <c r="I11" s="48"/>
      <c r="J11" s="48"/>
      <c r="K11" s="48"/>
    </row>
    <row r="12" spans="1:13" ht="13" x14ac:dyDescent="0.3">
      <c r="D12" s="49"/>
      <c r="E12" s="50"/>
      <c r="F12" s="51"/>
      <c r="G12" s="51"/>
      <c r="H12" s="51"/>
      <c r="I12" s="51"/>
      <c r="J12" s="51"/>
      <c r="K12" s="51"/>
    </row>
    <row r="13" spans="1:13" x14ac:dyDescent="0.25">
      <c r="D13" s="52"/>
      <c r="E13" s="49"/>
      <c r="F13" s="53"/>
      <c r="G13" s="49"/>
      <c r="H13" s="49"/>
      <c r="I13" s="49"/>
      <c r="J13" s="49"/>
      <c r="K13" s="49"/>
    </row>
    <row r="14" spans="1:13" x14ac:dyDescent="0.25">
      <c r="D14" s="52"/>
      <c r="E14" s="49"/>
      <c r="F14" s="53"/>
      <c r="G14" s="49"/>
      <c r="H14" s="49"/>
      <c r="I14" s="54"/>
      <c r="J14" s="49"/>
      <c r="K14" s="49"/>
    </row>
    <row r="15" spans="1:13" x14ac:dyDescent="0.25">
      <c r="D15" s="52"/>
      <c r="E15" s="49"/>
      <c r="F15" s="49"/>
      <c r="G15" s="53"/>
      <c r="H15" s="49"/>
      <c r="I15" s="49"/>
      <c r="J15" s="49"/>
      <c r="K15" s="49"/>
    </row>
    <row r="16" spans="1:13" x14ac:dyDescent="0.25">
      <c r="D16" s="52"/>
      <c r="E16" s="55"/>
      <c r="F16" s="49"/>
      <c r="G16" s="49"/>
      <c r="H16" s="53"/>
      <c r="I16" s="54"/>
      <c r="J16" s="54"/>
      <c r="K16" s="53"/>
    </row>
    <row r="17" spans="1:12" x14ac:dyDescent="0.25">
      <c r="D17" s="52"/>
      <c r="E17" s="49"/>
      <c r="F17" s="49"/>
      <c r="G17" s="56" t="s">
        <v>55</v>
      </c>
      <c r="H17" s="49"/>
      <c r="I17" s="57">
        <v>5261666.666666666</v>
      </c>
      <c r="J17" s="49"/>
      <c r="K17" s="49"/>
    </row>
    <row r="18" spans="1:12" x14ac:dyDescent="0.25">
      <c r="D18" s="52"/>
      <c r="E18" s="49"/>
      <c r="F18" s="58" t="s">
        <v>113</v>
      </c>
      <c r="G18" s="56"/>
      <c r="H18" s="54"/>
      <c r="I18" s="57"/>
      <c r="J18" s="49"/>
      <c r="K18" s="49"/>
    </row>
    <row r="19" spans="1:12" x14ac:dyDescent="0.25">
      <c r="D19" s="52"/>
      <c r="E19" s="49"/>
      <c r="F19" s="53"/>
      <c r="G19" s="53"/>
      <c r="H19" s="53"/>
      <c r="I19" s="49"/>
      <c r="J19" s="49"/>
      <c r="K19" s="49"/>
    </row>
    <row r="20" spans="1:12" s="49" customFormat="1" ht="12.65" customHeight="1" x14ac:dyDescent="0.25">
      <c r="A20" s="25"/>
      <c r="B20" s="486"/>
      <c r="C20" s="486"/>
      <c r="D20" s="25"/>
      <c r="E20" s="25"/>
      <c r="F20" s="25"/>
      <c r="G20" s="25"/>
    </row>
    <row r="21" spans="1:12" s="49" customFormat="1" ht="13.25" hidden="1" customHeight="1" x14ac:dyDescent="0.3">
      <c r="A21" s="59"/>
      <c r="B21" s="60"/>
      <c r="C21" s="60"/>
      <c r="D21" s="60"/>
      <c r="E21" s="25"/>
      <c r="F21" s="61"/>
      <c r="G21" s="61"/>
      <c r="H21" s="62"/>
      <c r="I21" s="62"/>
      <c r="J21" s="62"/>
      <c r="K21" s="62"/>
      <c r="L21" s="62"/>
    </row>
    <row r="22" spans="1:12" s="49" customFormat="1" ht="16.75" customHeight="1" x14ac:dyDescent="0.25">
      <c r="A22" s="63"/>
      <c r="B22" s="487" t="s">
        <v>114</v>
      </c>
      <c r="C22" s="487"/>
      <c r="D22" s="487"/>
      <c r="E22" s="487"/>
      <c r="F22" s="487"/>
      <c r="G22" s="61"/>
      <c r="H22" s="62"/>
      <c r="I22" s="62"/>
      <c r="J22" s="62"/>
      <c r="K22" s="62"/>
      <c r="L22" s="62"/>
    </row>
    <row r="23" spans="1:12" s="49" customFormat="1" ht="28.25" customHeight="1" x14ac:dyDescent="0.3">
      <c r="A23" s="64" t="s">
        <v>1</v>
      </c>
      <c r="B23" s="65" t="s">
        <v>115</v>
      </c>
      <c r="C23" s="65" t="s">
        <v>116</v>
      </c>
      <c r="D23" s="65" t="s">
        <v>117</v>
      </c>
      <c r="E23" s="65" t="s">
        <v>16</v>
      </c>
      <c r="F23" s="66" t="s">
        <v>118</v>
      </c>
      <c r="G23" s="66" t="s">
        <v>119</v>
      </c>
      <c r="H23" s="65" t="s">
        <v>1</v>
      </c>
      <c r="I23" s="65" t="s">
        <v>115</v>
      </c>
      <c r="J23" s="65" t="s">
        <v>116</v>
      </c>
      <c r="K23" s="62"/>
      <c r="L23" s="62"/>
    </row>
    <row r="24" spans="1:12" s="49" customFormat="1" x14ac:dyDescent="0.25">
      <c r="A24" s="67" t="s">
        <v>42</v>
      </c>
      <c r="B24" s="68">
        <v>111.01017811513184</v>
      </c>
      <c r="C24" s="68">
        <v>345278.36416212871</v>
      </c>
      <c r="D24" s="69">
        <v>0.33333333333333331</v>
      </c>
      <c r="E24" s="70" t="s">
        <v>43</v>
      </c>
      <c r="F24" s="71">
        <v>2</v>
      </c>
      <c r="G24" s="72" t="s">
        <v>43</v>
      </c>
      <c r="H24" s="71">
        <v>4</v>
      </c>
      <c r="I24" s="68">
        <v>1379.9102398140831</v>
      </c>
      <c r="J24" s="68">
        <v>2132807.7052079714</v>
      </c>
      <c r="K24" s="62"/>
      <c r="L24" s="62"/>
    </row>
    <row r="25" spans="1:12" s="49" customFormat="1" x14ac:dyDescent="0.25">
      <c r="A25" s="67" t="s">
        <v>55</v>
      </c>
      <c r="B25" s="68">
        <v>1097.7792966923757</v>
      </c>
      <c r="C25" s="68">
        <v>1686887.6537533279</v>
      </c>
      <c r="D25" s="69">
        <v>0.5</v>
      </c>
      <c r="E25" s="73"/>
      <c r="F25" s="71">
        <v>3</v>
      </c>
      <c r="G25" s="72" t="s">
        <v>34</v>
      </c>
      <c r="H25" s="71">
        <v>3</v>
      </c>
      <c r="I25" s="68">
        <v>33.84138464335615</v>
      </c>
      <c r="J25" s="68">
        <v>26254.980423663554</v>
      </c>
      <c r="K25" s="62"/>
      <c r="L25" s="62"/>
    </row>
    <row r="26" spans="1:12" s="49" customFormat="1" x14ac:dyDescent="0.25">
      <c r="A26" s="67" t="s">
        <v>98</v>
      </c>
      <c r="B26" s="68">
        <v>142.58148863781537</v>
      </c>
      <c r="C26" s="68">
        <v>47791.543245614594</v>
      </c>
      <c r="D26" s="69">
        <v>0.83333333333333337</v>
      </c>
      <c r="E26" s="73"/>
      <c r="F26" s="71">
        <v>5</v>
      </c>
      <c r="G26" s="72" t="s">
        <v>24</v>
      </c>
      <c r="H26" s="71">
        <v>41</v>
      </c>
      <c r="I26" s="68">
        <v>622.16492068442017</v>
      </c>
      <c r="J26" s="68">
        <v>769070.82018507307</v>
      </c>
      <c r="K26" s="62"/>
      <c r="L26" s="62"/>
    </row>
    <row r="27" spans="1:12" s="49" customFormat="1" x14ac:dyDescent="0.25">
      <c r="A27" s="67" t="s">
        <v>120</v>
      </c>
      <c r="B27" s="68">
        <v>28.53927636876006</v>
      </c>
      <c r="C27" s="68">
        <v>52850.144046900161</v>
      </c>
      <c r="D27" s="69">
        <v>0.33333333333333331</v>
      </c>
      <c r="E27" s="74"/>
      <c r="F27" s="71">
        <v>2</v>
      </c>
      <c r="G27" s="72" t="s">
        <v>64</v>
      </c>
      <c r="H27" s="71">
        <v>3</v>
      </c>
      <c r="I27" s="68">
        <v>20.523310277170609</v>
      </c>
      <c r="J27" s="68">
        <v>46273.568603037136</v>
      </c>
      <c r="K27" s="62"/>
      <c r="L27" s="62"/>
    </row>
    <row r="28" spans="1:12" s="49" customFormat="1" x14ac:dyDescent="0.25">
      <c r="A28" s="67" t="s">
        <v>33</v>
      </c>
      <c r="B28" s="68">
        <v>0.65248842592592593</v>
      </c>
      <c r="C28" s="68">
        <v>1921.578414351852</v>
      </c>
      <c r="D28" s="69">
        <v>0.16666666666666666</v>
      </c>
      <c r="E28" s="70" t="s">
        <v>34</v>
      </c>
      <c r="F28" s="71">
        <v>1</v>
      </c>
      <c r="G28" s="72" t="s">
        <v>27</v>
      </c>
      <c r="H28" s="71">
        <v>6</v>
      </c>
      <c r="I28" s="68">
        <v>328.87758408375242</v>
      </c>
      <c r="J28" s="68">
        <v>48491.997236067888</v>
      </c>
      <c r="K28" s="62"/>
      <c r="L28" s="62"/>
    </row>
    <row r="29" spans="1:12" s="49" customFormat="1" ht="13.75" customHeight="1" x14ac:dyDescent="0.25">
      <c r="A29" s="67" t="s">
        <v>21</v>
      </c>
      <c r="B29" s="68">
        <v>24.598744244805427</v>
      </c>
      <c r="C29" s="68">
        <v>16674.413432419598</v>
      </c>
      <c r="D29" s="69">
        <v>0.83333333333333337</v>
      </c>
      <c r="E29" s="73"/>
      <c r="F29" s="71">
        <v>5</v>
      </c>
      <c r="G29" s="75" t="s">
        <v>121</v>
      </c>
      <c r="I29" s="62"/>
      <c r="J29" s="62"/>
      <c r="K29" s="62"/>
      <c r="L29" s="62"/>
    </row>
    <row r="30" spans="1:12" s="49" customFormat="1" x14ac:dyDescent="0.25">
      <c r="A30" s="67" t="s">
        <v>45</v>
      </c>
      <c r="B30" s="68">
        <v>8.590151972624799</v>
      </c>
      <c r="C30" s="68">
        <v>7658.9885768921067</v>
      </c>
      <c r="D30" s="69">
        <v>0.83333333333333337</v>
      </c>
      <c r="E30" s="74"/>
      <c r="F30" s="71">
        <v>5</v>
      </c>
      <c r="G30" s="72" t="s">
        <v>55</v>
      </c>
      <c r="H30" s="76"/>
      <c r="I30" s="62"/>
      <c r="J30" s="62"/>
      <c r="K30" s="62"/>
      <c r="L30" s="62"/>
    </row>
    <row r="31" spans="1:12" s="49" customFormat="1" x14ac:dyDescent="0.25">
      <c r="A31" s="67" t="s">
        <v>122</v>
      </c>
      <c r="B31" s="68">
        <v>32.681159420289852</v>
      </c>
      <c r="C31" s="68">
        <v>5882.6086956521731</v>
      </c>
      <c r="D31" s="69">
        <v>0.16666666666666666</v>
      </c>
      <c r="E31" s="70" t="s">
        <v>24</v>
      </c>
      <c r="F31" s="71">
        <v>1</v>
      </c>
      <c r="G31" s="72" t="s">
        <v>98</v>
      </c>
      <c r="H31" s="76"/>
      <c r="I31" s="62"/>
      <c r="J31" s="62"/>
      <c r="K31" s="62"/>
      <c r="L31" s="62"/>
    </row>
    <row r="32" spans="1:12" s="49" customFormat="1" x14ac:dyDescent="0.25">
      <c r="A32" s="67" t="s">
        <v>91</v>
      </c>
      <c r="B32" s="68">
        <v>98.043478260869563</v>
      </c>
      <c r="C32" s="68">
        <v>17647.82608695652</v>
      </c>
      <c r="D32" s="69">
        <v>0.16666666666666666</v>
      </c>
      <c r="E32" s="73"/>
      <c r="F32" s="71">
        <v>1</v>
      </c>
      <c r="G32" s="72" t="s">
        <v>21</v>
      </c>
      <c r="H32" s="77"/>
      <c r="I32" s="62"/>
      <c r="J32" s="62"/>
      <c r="K32" s="62"/>
      <c r="L32" s="62"/>
    </row>
    <row r="33" spans="1:12" s="49" customFormat="1" x14ac:dyDescent="0.25">
      <c r="A33" s="67" t="s">
        <v>32</v>
      </c>
      <c r="B33" s="68">
        <v>3.3759183776167472</v>
      </c>
      <c r="C33" s="68">
        <v>1846.1167094404186</v>
      </c>
      <c r="D33" s="69">
        <v>0.33333333333333331</v>
      </c>
      <c r="E33" s="73"/>
      <c r="F33" s="71">
        <v>2</v>
      </c>
      <c r="G33" s="72" t="s">
        <v>45</v>
      </c>
      <c r="H33" s="76"/>
      <c r="I33" s="62"/>
      <c r="J33" s="62"/>
      <c r="K33" s="62"/>
      <c r="L33" s="62"/>
    </row>
    <row r="34" spans="1:12" s="49" customFormat="1" x14ac:dyDescent="0.25">
      <c r="A34" s="67" t="s">
        <v>25</v>
      </c>
      <c r="B34" s="68">
        <v>10.21694534271675</v>
      </c>
      <c r="C34" s="68">
        <v>5003.2300796358368</v>
      </c>
      <c r="D34" s="78">
        <v>0.66666666666666663</v>
      </c>
      <c r="E34" s="73"/>
      <c r="F34" s="71">
        <v>4</v>
      </c>
      <c r="G34" s="72" t="s">
        <v>25</v>
      </c>
      <c r="H34" s="76"/>
      <c r="I34" s="62"/>
      <c r="J34" s="62"/>
      <c r="K34" s="62"/>
      <c r="L34" s="62"/>
    </row>
    <row r="35" spans="1:12" s="49" customFormat="1" x14ac:dyDescent="0.25">
      <c r="A35" s="67" t="s">
        <v>49</v>
      </c>
      <c r="B35" s="68">
        <v>16.000150966183575</v>
      </c>
      <c r="C35" s="68">
        <v>37074.051932367147</v>
      </c>
      <c r="D35" s="78">
        <v>0.16666666666666666</v>
      </c>
      <c r="E35" s="73"/>
      <c r="F35" s="71">
        <v>1</v>
      </c>
      <c r="G35" s="72" t="s">
        <v>39</v>
      </c>
      <c r="H35" s="77"/>
      <c r="I35" s="62"/>
      <c r="J35" s="62"/>
      <c r="K35" s="62"/>
      <c r="L35" s="62"/>
    </row>
    <row r="36" spans="1:12" s="49" customFormat="1" x14ac:dyDescent="0.25">
      <c r="A36" s="67" t="s">
        <v>40</v>
      </c>
      <c r="B36" s="68">
        <v>4.7092642914653782</v>
      </c>
      <c r="C36" s="68">
        <v>380.71281199677935</v>
      </c>
      <c r="D36" s="78">
        <v>0.33333333333333331</v>
      </c>
      <c r="E36" s="73"/>
      <c r="F36" s="71">
        <v>2</v>
      </c>
      <c r="G36" s="72" t="s">
        <v>30</v>
      </c>
      <c r="H36" s="62"/>
      <c r="I36" s="62"/>
      <c r="J36" s="62"/>
      <c r="K36" s="62"/>
      <c r="L36" s="62"/>
    </row>
    <row r="37" spans="1:12" s="49" customFormat="1" x14ac:dyDescent="0.25">
      <c r="A37" s="67" t="s">
        <v>81</v>
      </c>
      <c r="B37" s="68">
        <v>3.9149305555555554</v>
      </c>
      <c r="C37" s="144">
        <v>98</v>
      </c>
      <c r="D37" s="78">
        <v>0.16666666666666666</v>
      </c>
      <c r="E37" s="73"/>
      <c r="F37" s="71">
        <v>1</v>
      </c>
      <c r="G37" s="72" t="s">
        <v>31</v>
      </c>
      <c r="H37" s="62"/>
      <c r="I37" s="62"/>
      <c r="J37" s="62"/>
      <c r="K37" s="62"/>
      <c r="L37" s="62"/>
    </row>
    <row r="38" spans="1:12" s="49" customFormat="1" x14ac:dyDescent="0.25">
      <c r="A38" s="67" t="s">
        <v>39</v>
      </c>
      <c r="B38" s="68">
        <v>2.9841955414967316</v>
      </c>
      <c r="C38" s="68">
        <v>1334.99909663278</v>
      </c>
      <c r="D38" s="78">
        <v>0.5</v>
      </c>
      <c r="E38" s="73"/>
      <c r="F38" s="71">
        <v>3</v>
      </c>
      <c r="G38" s="72" t="s">
        <v>29</v>
      </c>
      <c r="H38" s="62"/>
      <c r="I38" s="62"/>
      <c r="J38" s="62"/>
      <c r="K38" s="62"/>
      <c r="L38" s="62"/>
    </row>
    <row r="39" spans="1:12" s="49" customFormat="1" x14ac:dyDescent="0.25">
      <c r="A39" s="67" t="s">
        <v>123</v>
      </c>
      <c r="B39" s="68">
        <v>16.113627214170691</v>
      </c>
      <c r="C39" s="68">
        <v>32079.735305958129</v>
      </c>
      <c r="D39" s="78">
        <v>0.16666666666666666</v>
      </c>
      <c r="E39" s="73"/>
      <c r="F39" s="71">
        <v>1</v>
      </c>
      <c r="G39" s="72" t="s">
        <v>23</v>
      </c>
      <c r="H39" s="62"/>
      <c r="I39" s="62"/>
      <c r="J39" s="62"/>
      <c r="K39" s="62"/>
      <c r="L39" s="62"/>
    </row>
    <row r="40" spans="1:12" s="49" customFormat="1" x14ac:dyDescent="0.25">
      <c r="A40" s="67" t="s">
        <v>90</v>
      </c>
      <c r="B40" s="68">
        <v>10.893719806763285</v>
      </c>
      <c r="C40" s="68">
        <v>19608.695652173912</v>
      </c>
      <c r="D40" s="78">
        <v>0.16666666666666666</v>
      </c>
      <c r="E40" s="73"/>
      <c r="F40" s="71">
        <v>1</v>
      </c>
      <c r="G40" s="72" t="s">
        <v>28</v>
      </c>
      <c r="H40" s="62"/>
      <c r="I40" s="62"/>
      <c r="J40" s="62"/>
      <c r="K40" s="62"/>
      <c r="L40" s="62"/>
    </row>
    <row r="41" spans="1:12" s="49" customFormat="1" x14ac:dyDescent="0.25">
      <c r="A41" s="67" t="s">
        <v>30</v>
      </c>
      <c r="B41" s="68">
        <v>23.224805421363396</v>
      </c>
      <c r="C41" s="68">
        <v>54990.741076221144</v>
      </c>
      <c r="D41" s="78">
        <v>0.5</v>
      </c>
      <c r="E41" s="73"/>
      <c r="F41" s="71">
        <v>3</v>
      </c>
      <c r="G41" s="72" t="s">
        <v>124</v>
      </c>
      <c r="H41" s="62"/>
      <c r="I41" s="62"/>
      <c r="J41" s="62"/>
      <c r="K41" s="62"/>
      <c r="L41" s="62"/>
    </row>
    <row r="42" spans="1:12" s="49" customFormat="1" x14ac:dyDescent="0.25">
      <c r="A42" s="67" t="s">
        <v>51</v>
      </c>
      <c r="B42" s="68">
        <v>5.4468599033816423</v>
      </c>
      <c r="C42" s="68">
        <v>4357.4879227053134</v>
      </c>
      <c r="D42" s="78">
        <v>0.16666666666666666</v>
      </c>
      <c r="E42" s="73"/>
      <c r="F42" s="71">
        <v>1</v>
      </c>
      <c r="G42" s="72" t="s">
        <v>47</v>
      </c>
      <c r="H42" s="62"/>
      <c r="I42" s="62"/>
      <c r="J42" s="62"/>
      <c r="K42" s="62"/>
      <c r="L42" s="62"/>
    </row>
    <row r="43" spans="1:12" s="49" customFormat="1" x14ac:dyDescent="0.25">
      <c r="A43" s="67" t="s">
        <v>125</v>
      </c>
      <c r="B43" s="68">
        <v>49.021739130434781</v>
      </c>
      <c r="C43" s="68">
        <v>37212.946859903379</v>
      </c>
      <c r="D43" s="78">
        <v>0.33333333333333331</v>
      </c>
      <c r="E43" s="73"/>
      <c r="F43" s="71">
        <v>2</v>
      </c>
      <c r="G43" s="72" t="s">
        <v>26</v>
      </c>
      <c r="H43" s="62"/>
      <c r="I43" s="62"/>
      <c r="J43" s="62"/>
      <c r="K43" s="62"/>
      <c r="L43" s="62"/>
    </row>
    <row r="44" spans="1:12" s="49" customFormat="1" x14ac:dyDescent="0.25">
      <c r="A44" s="67" t="s">
        <v>84</v>
      </c>
      <c r="B44" s="68">
        <v>13.390197262479871</v>
      </c>
      <c r="C44" s="68">
        <v>95537.922705314006</v>
      </c>
      <c r="D44" s="78">
        <v>0.33333333333333331</v>
      </c>
      <c r="E44" s="73"/>
      <c r="F44" s="71">
        <v>2</v>
      </c>
      <c r="G44" s="61"/>
      <c r="H44" s="62"/>
      <c r="I44" s="62"/>
      <c r="J44" s="62"/>
      <c r="K44" s="62"/>
      <c r="L44" s="62"/>
    </row>
    <row r="45" spans="1:12" s="49" customFormat="1" x14ac:dyDescent="0.25">
      <c r="A45" s="67" t="s">
        <v>62</v>
      </c>
      <c r="B45" s="68">
        <v>21.787439613526569</v>
      </c>
      <c r="C45" s="68">
        <v>9412.173913043478</v>
      </c>
      <c r="D45" s="78">
        <v>0.16666666666666666</v>
      </c>
      <c r="E45" s="73"/>
      <c r="F45" s="71">
        <v>1</v>
      </c>
      <c r="G45" s="61"/>
      <c r="H45" s="62"/>
      <c r="I45" s="62"/>
      <c r="J45" s="62"/>
      <c r="K45" s="62"/>
      <c r="L45" s="62"/>
    </row>
    <row r="46" spans="1:12" s="49" customFormat="1" x14ac:dyDescent="0.25">
      <c r="A46" s="67" t="s">
        <v>126</v>
      </c>
      <c r="B46" s="68">
        <v>10.893719806763285</v>
      </c>
      <c r="C46" s="68">
        <v>58826.086956521736</v>
      </c>
      <c r="D46" s="78">
        <v>0.16666666666666666</v>
      </c>
      <c r="E46" s="73"/>
      <c r="F46" s="71">
        <v>1</v>
      </c>
      <c r="G46" s="61"/>
      <c r="H46" s="62"/>
      <c r="I46" s="62"/>
      <c r="J46" s="62"/>
      <c r="K46" s="62"/>
      <c r="L46" s="62"/>
    </row>
    <row r="47" spans="1:12" s="49" customFormat="1" x14ac:dyDescent="0.25">
      <c r="A47" s="67" t="s">
        <v>59</v>
      </c>
      <c r="B47" s="68">
        <v>40.851449275362313</v>
      </c>
      <c r="C47" s="68">
        <v>7353.2608695652161</v>
      </c>
      <c r="D47" s="78">
        <v>0.33333333333333331</v>
      </c>
      <c r="E47" s="73"/>
      <c r="F47" s="71">
        <v>2</v>
      </c>
      <c r="G47" s="61"/>
      <c r="H47" s="62"/>
      <c r="I47" s="62"/>
      <c r="J47" s="62"/>
      <c r="K47" s="62"/>
      <c r="L47" s="62"/>
    </row>
    <row r="48" spans="1:12" s="49" customFormat="1" x14ac:dyDescent="0.25">
      <c r="A48" s="67" t="s">
        <v>85</v>
      </c>
      <c r="B48" s="68">
        <v>6.8085748792270531</v>
      </c>
      <c r="C48" s="68">
        <v>10621.376811594202</v>
      </c>
      <c r="D48" s="78">
        <v>0.33333333333333331</v>
      </c>
      <c r="E48" s="73"/>
      <c r="F48" s="71">
        <v>2</v>
      </c>
      <c r="G48" s="61"/>
      <c r="H48" s="62"/>
      <c r="I48" s="62"/>
      <c r="J48" s="62"/>
      <c r="K48" s="62"/>
      <c r="L48" s="62"/>
    </row>
    <row r="49" spans="1:12" s="49" customFormat="1" x14ac:dyDescent="0.25">
      <c r="A49" s="67" t="s">
        <v>127</v>
      </c>
      <c r="B49" s="68">
        <v>108.93719806763283</v>
      </c>
      <c r="C49" s="68">
        <v>209704.10628019323</v>
      </c>
      <c r="D49" s="78">
        <v>0.16666666666666666</v>
      </c>
      <c r="E49" s="73"/>
      <c r="F49" s="71">
        <v>1</v>
      </c>
      <c r="G49" s="61"/>
      <c r="H49" s="62"/>
      <c r="I49" s="62"/>
      <c r="J49" s="62"/>
      <c r="K49" s="62"/>
      <c r="L49" s="62"/>
    </row>
    <row r="50" spans="1:12" s="49" customFormat="1" x14ac:dyDescent="0.25">
      <c r="A50" s="67" t="s">
        <v>31</v>
      </c>
      <c r="B50" s="68">
        <v>4.7896433004562535</v>
      </c>
      <c r="C50" s="68">
        <v>5179.6233393719804</v>
      </c>
      <c r="D50" s="78">
        <v>1</v>
      </c>
      <c r="E50" s="73"/>
      <c r="F50" s="71">
        <v>6</v>
      </c>
      <c r="G50" s="61"/>
      <c r="H50" s="62"/>
      <c r="I50" s="62"/>
      <c r="J50" s="62"/>
      <c r="K50" s="62"/>
      <c r="L50" s="62"/>
    </row>
    <row r="51" spans="1:12" s="49" customFormat="1" x14ac:dyDescent="0.25">
      <c r="A51" s="67" t="s">
        <v>29</v>
      </c>
      <c r="B51" s="68">
        <v>19.532099184782609</v>
      </c>
      <c r="C51" s="68">
        <v>33900.631919283413</v>
      </c>
      <c r="D51" s="78">
        <v>0.66666666666666663</v>
      </c>
      <c r="E51" s="73"/>
      <c r="F51" s="71">
        <v>4</v>
      </c>
      <c r="G51" s="61"/>
      <c r="H51" s="62"/>
      <c r="I51" s="62"/>
      <c r="J51" s="62"/>
      <c r="K51" s="62"/>
      <c r="L51" s="62"/>
    </row>
    <row r="52" spans="1:12" s="49" customFormat="1" x14ac:dyDescent="0.25">
      <c r="A52" s="67" t="s">
        <v>92</v>
      </c>
      <c r="B52" s="68">
        <v>8.0568136070853456</v>
      </c>
      <c r="C52" s="68">
        <v>16039.867652979065</v>
      </c>
      <c r="D52" s="78">
        <v>0.16666666666666666</v>
      </c>
      <c r="E52" s="73"/>
      <c r="F52" s="71">
        <v>1</v>
      </c>
      <c r="G52" s="61"/>
      <c r="H52" s="62"/>
      <c r="I52" s="62"/>
      <c r="J52" s="62"/>
      <c r="K52" s="62"/>
      <c r="L52" s="62"/>
    </row>
    <row r="53" spans="1:12" s="49" customFormat="1" x14ac:dyDescent="0.25">
      <c r="A53" s="67" t="s">
        <v>128</v>
      </c>
      <c r="B53" s="68">
        <v>3.000465573656363</v>
      </c>
      <c r="C53" s="68">
        <v>3037.6328842940684</v>
      </c>
      <c r="D53" s="78">
        <v>0.33333333333333331</v>
      </c>
      <c r="E53" s="73"/>
      <c r="F53" s="71">
        <v>2</v>
      </c>
      <c r="G53" s="61"/>
      <c r="H53" s="62"/>
      <c r="I53" s="62"/>
      <c r="J53" s="62"/>
      <c r="K53" s="62"/>
      <c r="L53" s="62"/>
    </row>
    <row r="54" spans="1:12" s="49" customFormat="1" x14ac:dyDescent="0.25">
      <c r="A54" s="67" t="s">
        <v>129</v>
      </c>
      <c r="B54" s="68">
        <v>6.7518367552334944</v>
      </c>
      <c r="C54" s="68">
        <v>641.42449174718195</v>
      </c>
      <c r="D54" s="78">
        <v>0.16666666666666666</v>
      </c>
      <c r="E54" s="73"/>
      <c r="F54" s="71">
        <v>1</v>
      </c>
      <c r="G54" s="61"/>
      <c r="H54" s="62"/>
      <c r="I54" s="62"/>
      <c r="J54" s="62"/>
      <c r="K54" s="62"/>
      <c r="L54" s="62"/>
    </row>
    <row r="55" spans="1:12" s="49" customFormat="1" x14ac:dyDescent="0.25">
      <c r="A55" s="67" t="s">
        <v>35</v>
      </c>
      <c r="B55" s="68">
        <v>2.6099537037037037</v>
      </c>
      <c r="C55" s="68">
        <v>3977.5694444444443</v>
      </c>
      <c r="D55" s="78">
        <v>0.16666666666666666</v>
      </c>
      <c r="E55" s="73"/>
      <c r="F55" s="71">
        <v>1</v>
      </c>
      <c r="G55" s="61"/>
      <c r="H55" s="62"/>
      <c r="I55" s="62"/>
      <c r="J55" s="62"/>
      <c r="K55" s="62"/>
      <c r="L55" s="62"/>
    </row>
    <row r="56" spans="1:12" s="49" customFormat="1" x14ac:dyDescent="0.25">
      <c r="A56" s="67" t="s">
        <v>48</v>
      </c>
      <c r="B56" s="68">
        <v>14.8653884863124</v>
      </c>
      <c r="C56" s="68">
        <v>2372.2209641706922</v>
      </c>
      <c r="D56" s="78">
        <v>0.33333333333333331</v>
      </c>
      <c r="E56" s="73"/>
      <c r="F56" s="71">
        <v>2</v>
      </c>
      <c r="G56" s="61"/>
      <c r="H56" s="62"/>
      <c r="I56" s="62"/>
      <c r="J56" s="62"/>
      <c r="K56" s="62"/>
      <c r="L56" s="62"/>
    </row>
    <row r="57" spans="1:12" s="49" customFormat="1" x14ac:dyDescent="0.25">
      <c r="A57" s="67" t="s">
        <v>102</v>
      </c>
      <c r="B57" s="68">
        <v>2.6666918276972624</v>
      </c>
      <c r="C57" s="68">
        <v>20207.850241545893</v>
      </c>
      <c r="D57" s="78">
        <v>0.16666666666666666</v>
      </c>
      <c r="E57" s="73"/>
      <c r="F57" s="71">
        <v>1</v>
      </c>
      <c r="G57" s="61"/>
      <c r="H57" s="62"/>
      <c r="I57" s="62"/>
      <c r="J57" s="62"/>
      <c r="K57" s="62"/>
      <c r="L57" s="62"/>
    </row>
    <row r="58" spans="1:12" s="49" customFormat="1" x14ac:dyDescent="0.25">
      <c r="A58" s="67" t="s">
        <v>95</v>
      </c>
      <c r="B58" s="68">
        <v>1.9574652777777777</v>
      </c>
      <c r="C58" s="68">
        <v>48.936631944444443</v>
      </c>
      <c r="D58" s="78">
        <v>0.16666666666666666</v>
      </c>
      <c r="E58" s="73"/>
      <c r="F58" s="71">
        <v>1</v>
      </c>
      <c r="G58" s="61"/>
      <c r="H58" s="62"/>
      <c r="I58" s="62"/>
      <c r="J58" s="62"/>
      <c r="K58" s="62"/>
      <c r="L58" s="62"/>
    </row>
    <row r="59" spans="1:12" s="49" customFormat="1" x14ac:dyDescent="0.25">
      <c r="A59" s="67" t="s">
        <v>130</v>
      </c>
      <c r="B59" s="68">
        <v>4.2149532710280377</v>
      </c>
      <c r="C59" s="68">
        <v>1180.1869158878505</v>
      </c>
      <c r="D59" s="78">
        <v>0.16666666666666666</v>
      </c>
      <c r="E59" s="73"/>
      <c r="F59" s="71">
        <v>1</v>
      </c>
      <c r="G59" s="61"/>
      <c r="H59" s="62"/>
      <c r="I59" s="62"/>
      <c r="J59" s="62"/>
      <c r="K59" s="62"/>
      <c r="L59" s="62"/>
    </row>
    <row r="60" spans="1:12" s="49" customFormat="1" x14ac:dyDescent="0.25">
      <c r="A60" s="67" t="s">
        <v>131</v>
      </c>
      <c r="B60" s="68">
        <v>5.2199074074074074</v>
      </c>
      <c r="C60" s="68">
        <v>7955.1388888888887</v>
      </c>
      <c r="D60" s="78">
        <v>0.16666666666666666</v>
      </c>
      <c r="E60" s="73"/>
      <c r="F60" s="71">
        <v>1</v>
      </c>
      <c r="G60" s="61"/>
      <c r="H60" s="62"/>
      <c r="I60" s="62"/>
      <c r="J60" s="62"/>
      <c r="K60" s="62"/>
      <c r="L60" s="62"/>
    </row>
    <row r="61" spans="1:12" s="49" customFormat="1" x14ac:dyDescent="0.25">
      <c r="A61" s="67" t="s">
        <v>132</v>
      </c>
      <c r="B61" s="68">
        <v>5.3333836553945249</v>
      </c>
      <c r="C61" s="68">
        <v>240.00226449275362</v>
      </c>
      <c r="D61" s="78">
        <v>0.16666666666666666</v>
      </c>
      <c r="E61" s="73"/>
      <c r="F61" s="71">
        <v>1</v>
      </c>
      <c r="G61" s="61"/>
      <c r="H61" s="62"/>
      <c r="I61" s="62"/>
      <c r="J61" s="62"/>
      <c r="K61" s="62"/>
      <c r="L61" s="62"/>
    </row>
    <row r="62" spans="1:12" s="49" customFormat="1" x14ac:dyDescent="0.25">
      <c r="A62" s="67" t="s">
        <v>133</v>
      </c>
      <c r="B62" s="68">
        <v>4.4113891404991943</v>
      </c>
      <c r="C62" s="68">
        <v>1794.4140939512881</v>
      </c>
      <c r="D62" s="78">
        <v>0.33333333333333331</v>
      </c>
      <c r="E62" s="73"/>
      <c r="F62" s="71">
        <v>2</v>
      </c>
      <c r="G62" s="61"/>
      <c r="H62" s="62"/>
      <c r="I62" s="62"/>
      <c r="J62" s="62"/>
      <c r="K62" s="62"/>
      <c r="L62" s="62"/>
    </row>
    <row r="63" spans="1:12" s="49" customFormat="1" x14ac:dyDescent="0.25">
      <c r="A63" s="67" t="s">
        <v>134</v>
      </c>
      <c r="B63" s="68">
        <v>2.6099537037037037</v>
      </c>
      <c r="C63" s="68">
        <v>7686.3136574074078</v>
      </c>
      <c r="D63" s="78">
        <v>0.16666666666666666</v>
      </c>
      <c r="E63" s="73"/>
      <c r="F63" s="71">
        <v>1</v>
      </c>
      <c r="G63" s="61"/>
      <c r="H63" s="62"/>
      <c r="I63" s="62"/>
      <c r="J63" s="62"/>
      <c r="K63" s="62"/>
      <c r="L63" s="62"/>
    </row>
    <row r="64" spans="1:12" s="49" customFormat="1" x14ac:dyDescent="0.25">
      <c r="A64" s="67" t="s">
        <v>135</v>
      </c>
      <c r="B64" s="68">
        <v>2.6099537037037037</v>
      </c>
      <c r="C64" s="68">
        <v>52.199074074074076</v>
      </c>
      <c r="D64" s="78">
        <v>0.16666666666666666</v>
      </c>
      <c r="E64" s="73"/>
      <c r="F64" s="71">
        <v>1</v>
      </c>
      <c r="G64" s="61"/>
      <c r="H64" s="62"/>
      <c r="I64" s="62"/>
      <c r="J64" s="62"/>
      <c r="K64" s="62"/>
      <c r="L64" s="62"/>
    </row>
    <row r="65" spans="1:12" s="49" customFormat="1" x14ac:dyDescent="0.25">
      <c r="A65" s="67" t="s">
        <v>120</v>
      </c>
      <c r="B65" s="68">
        <v>5.2199074074074074</v>
      </c>
      <c r="C65" s="68">
        <v>9709.0277777777774</v>
      </c>
      <c r="D65" s="78">
        <v>0.16666666666666666</v>
      </c>
      <c r="E65" s="73"/>
      <c r="F65" s="71">
        <v>1</v>
      </c>
      <c r="G65" s="61"/>
      <c r="H65" s="62"/>
      <c r="I65" s="62"/>
      <c r="J65" s="62"/>
      <c r="K65" s="62"/>
      <c r="L65" s="62"/>
    </row>
    <row r="66" spans="1:12" s="49" customFormat="1" x14ac:dyDescent="0.25">
      <c r="A66" s="67" t="s">
        <v>58</v>
      </c>
      <c r="B66" s="68">
        <v>10.893719806763285</v>
      </c>
      <c r="C66" s="68">
        <v>8714.9758454106268</v>
      </c>
      <c r="D66" s="78">
        <v>0.16666666666666666</v>
      </c>
      <c r="E66" s="73"/>
      <c r="F66" s="71">
        <v>1</v>
      </c>
      <c r="G66" s="61"/>
      <c r="H66" s="62"/>
      <c r="I66" s="62"/>
      <c r="J66" s="62"/>
      <c r="K66" s="62"/>
      <c r="L66" s="62"/>
    </row>
    <row r="67" spans="1:12" s="49" customFormat="1" x14ac:dyDescent="0.25">
      <c r="A67" s="67" t="s">
        <v>45</v>
      </c>
      <c r="B67" s="68">
        <v>10.439814814814815</v>
      </c>
      <c r="C67" s="68">
        <v>208.7962962962963</v>
      </c>
      <c r="D67" s="78">
        <v>0.16666666666666666</v>
      </c>
      <c r="E67" s="73"/>
      <c r="F67" s="71">
        <v>1</v>
      </c>
      <c r="G67" s="61"/>
      <c r="H67" s="62"/>
      <c r="I67" s="62"/>
      <c r="J67" s="62"/>
      <c r="K67" s="62"/>
      <c r="L67" s="62"/>
    </row>
    <row r="68" spans="1:12" s="49" customFormat="1" x14ac:dyDescent="0.25">
      <c r="A68" s="67" t="s">
        <v>41</v>
      </c>
      <c r="B68" s="68">
        <v>2.6666918276972624</v>
      </c>
      <c r="C68" s="68">
        <v>120.00113224637681</v>
      </c>
      <c r="D68" s="78">
        <v>0.16666666666666666</v>
      </c>
      <c r="E68" s="73"/>
      <c r="F68" s="71">
        <v>1</v>
      </c>
      <c r="G68" s="61"/>
      <c r="H68" s="62"/>
      <c r="I68" s="62"/>
      <c r="J68" s="62"/>
      <c r="K68" s="62"/>
      <c r="L68" s="62"/>
    </row>
    <row r="69" spans="1:12" s="49" customFormat="1" x14ac:dyDescent="0.25">
      <c r="A69" s="67" t="s">
        <v>23</v>
      </c>
      <c r="B69" s="68">
        <v>13.352371846484168</v>
      </c>
      <c r="C69" s="68">
        <v>26829.813430958133</v>
      </c>
      <c r="D69" s="78">
        <v>0.5</v>
      </c>
      <c r="E69" s="73"/>
      <c r="F69" s="71">
        <v>3</v>
      </c>
      <c r="G69" s="61"/>
      <c r="H69" s="62"/>
      <c r="I69" s="62"/>
      <c r="J69" s="62"/>
      <c r="K69" s="62"/>
      <c r="L69" s="62"/>
    </row>
    <row r="70" spans="1:12" s="49" customFormat="1" x14ac:dyDescent="0.25">
      <c r="A70" s="67" t="s">
        <v>28</v>
      </c>
      <c r="B70" s="68">
        <v>11.014654819585422</v>
      </c>
      <c r="C70" s="68">
        <v>9990.0547335990886</v>
      </c>
      <c r="D70" s="78">
        <v>0.5</v>
      </c>
      <c r="E70" s="73"/>
      <c r="F70" s="71">
        <v>3</v>
      </c>
      <c r="G70" s="61"/>
      <c r="H70" s="62"/>
      <c r="I70" s="62"/>
      <c r="J70" s="62"/>
      <c r="K70" s="62"/>
      <c r="L70" s="62"/>
    </row>
    <row r="71" spans="1:12" s="49" customFormat="1" x14ac:dyDescent="0.25">
      <c r="A71" s="67" t="s">
        <v>136</v>
      </c>
      <c r="B71" s="68">
        <v>0.65248842592592593</v>
      </c>
      <c r="C71" s="68">
        <v>212.05873842592592</v>
      </c>
      <c r="D71" s="78">
        <v>0.16666666666666666</v>
      </c>
      <c r="E71" s="74"/>
      <c r="F71" s="71">
        <v>1</v>
      </c>
      <c r="G71" s="61"/>
      <c r="H71" s="62"/>
      <c r="I71" s="62"/>
      <c r="J71" s="62"/>
      <c r="K71" s="62"/>
      <c r="L71" s="62"/>
    </row>
    <row r="72" spans="1:12" s="49" customFormat="1" x14ac:dyDescent="0.25">
      <c r="A72" s="67" t="s">
        <v>63</v>
      </c>
      <c r="B72" s="68">
        <v>5.3333836553945249</v>
      </c>
      <c r="C72" s="68">
        <v>40415.700483091787</v>
      </c>
      <c r="D72" s="78">
        <v>0.16666666666666666</v>
      </c>
      <c r="E72" s="70" t="s">
        <v>64</v>
      </c>
      <c r="F72" s="71">
        <v>1</v>
      </c>
      <c r="G72" s="62"/>
      <c r="H72" s="62"/>
      <c r="I72" s="62"/>
      <c r="J72" s="62"/>
      <c r="K72" s="62"/>
      <c r="L72" s="62"/>
    </row>
    <row r="73" spans="1:12" s="49" customFormat="1" x14ac:dyDescent="0.25">
      <c r="A73" s="67" t="s">
        <v>124</v>
      </c>
      <c r="B73" s="68">
        <v>13.884949769924233</v>
      </c>
      <c r="C73" s="68">
        <v>5831.7685829083139</v>
      </c>
      <c r="D73" s="78">
        <v>0.5</v>
      </c>
      <c r="E73" s="73"/>
      <c r="F73" s="71">
        <v>3</v>
      </c>
      <c r="G73" s="62"/>
      <c r="H73" s="62"/>
      <c r="I73" s="62"/>
      <c r="J73" s="62"/>
      <c r="K73" s="62"/>
      <c r="L73" s="62"/>
    </row>
    <row r="74" spans="1:12" s="49" customFormat="1" x14ac:dyDescent="0.25">
      <c r="A74" s="67" t="s">
        <v>137</v>
      </c>
      <c r="B74" s="68">
        <v>1.3049768518518519</v>
      </c>
      <c r="C74" s="68">
        <v>26.099537037037038</v>
      </c>
      <c r="D74" s="78">
        <v>0.16666666666666666</v>
      </c>
      <c r="E74" s="74"/>
      <c r="F74" s="71">
        <v>1</v>
      </c>
      <c r="G74" s="62"/>
      <c r="H74" s="62"/>
      <c r="I74" s="62"/>
      <c r="J74" s="62"/>
      <c r="K74" s="62"/>
      <c r="L74" s="62"/>
    </row>
    <row r="75" spans="1:12" s="49" customFormat="1" x14ac:dyDescent="0.25">
      <c r="A75" s="67" t="s">
        <v>26</v>
      </c>
      <c r="B75" s="68">
        <v>40.358581925411805</v>
      </c>
      <c r="C75" s="68">
        <v>28046.240929475873</v>
      </c>
      <c r="D75" s="78">
        <v>0.66666666666666663</v>
      </c>
      <c r="E75" s="70" t="s">
        <v>138</v>
      </c>
      <c r="F75" s="71">
        <v>4</v>
      </c>
      <c r="G75" s="62"/>
      <c r="H75" s="62"/>
      <c r="I75" s="62"/>
      <c r="J75" s="62"/>
      <c r="K75" s="62"/>
      <c r="L75" s="62"/>
    </row>
    <row r="76" spans="1:12" s="49" customFormat="1" x14ac:dyDescent="0.25">
      <c r="A76" s="67" t="s">
        <v>47</v>
      </c>
      <c r="B76" s="68">
        <v>8.4036937493816577</v>
      </c>
      <c r="C76" s="68">
        <v>2336.303125553869</v>
      </c>
      <c r="D76" s="78">
        <v>0.5</v>
      </c>
      <c r="E76" s="73"/>
      <c r="F76" s="71">
        <v>3</v>
      </c>
      <c r="G76" s="62"/>
      <c r="H76" s="62"/>
      <c r="I76" s="62"/>
      <c r="J76" s="62"/>
      <c r="K76" s="62"/>
      <c r="L76" s="62"/>
    </row>
    <row r="77" spans="1:12" s="49" customFormat="1" x14ac:dyDescent="0.25">
      <c r="A77" s="67" t="s">
        <v>139</v>
      </c>
      <c r="B77" s="68">
        <v>1.3049768518518519</v>
      </c>
      <c r="C77" s="68">
        <v>2427.2569444444443</v>
      </c>
      <c r="D77" s="78">
        <v>0.16666666666666666</v>
      </c>
      <c r="E77" s="73"/>
      <c r="F77" s="71">
        <v>1</v>
      </c>
      <c r="G77" s="62"/>
      <c r="H77" s="62"/>
      <c r="I77" s="62"/>
      <c r="J77" s="62"/>
      <c r="K77" s="62"/>
      <c r="L77" s="62"/>
    </row>
    <row r="78" spans="1:12" s="49" customFormat="1" x14ac:dyDescent="0.25">
      <c r="A78" s="67" t="s">
        <v>72</v>
      </c>
      <c r="B78" s="68">
        <v>0.65248842592592593</v>
      </c>
      <c r="C78" s="68">
        <v>994.39236111111109</v>
      </c>
      <c r="D78" s="78">
        <v>0.16666666666666666</v>
      </c>
      <c r="E78" s="73"/>
      <c r="F78" s="71">
        <v>1</v>
      </c>
      <c r="G78" s="62"/>
      <c r="H78" s="62"/>
      <c r="I78" s="62"/>
      <c r="J78" s="62"/>
      <c r="K78" s="62"/>
      <c r="L78" s="62"/>
    </row>
    <row r="79" spans="1:12" s="49" customFormat="1" x14ac:dyDescent="0.25">
      <c r="A79" s="67" t="s">
        <v>140</v>
      </c>
      <c r="B79" s="68">
        <v>273.94288986015312</v>
      </c>
      <c r="C79" s="68">
        <v>12327.430043706891</v>
      </c>
      <c r="D79" s="78">
        <v>0.33333333333333331</v>
      </c>
      <c r="E79" s="73"/>
      <c r="F79" s="71">
        <v>2</v>
      </c>
      <c r="G79" s="62"/>
      <c r="H79" s="62"/>
      <c r="I79" s="62"/>
      <c r="J79" s="62"/>
      <c r="K79" s="62"/>
      <c r="L79" s="62"/>
    </row>
    <row r="80" spans="1:12" s="49" customFormat="1" x14ac:dyDescent="0.25">
      <c r="A80" s="67" t="s">
        <v>60</v>
      </c>
      <c r="B80" s="68">
        <v>4.2149532710280377</v>
      </c>
      <c r="C80" s="68">
        <v>2360.3738317757011</v>
      </c>
      <c r="D80" s="78">
        <v>0.16666666666666666</v>
      </c>
      <c r="E80" s="74"/>
      <c r="F80" s="71">
        <v>1</v>
      </c>
      <c r="G80" s="62"/>
      <c r="H80" s="62"/>
      <c r="I80" s="62"/>
      <c r="J80" s="62"/>
      <c r="K80" s="62"/>
      <c r="L80" s="62"/>
    </row>
    <row r="81" spans="1:12" s="49" customFormat="1" x14ac:dyDescent="0.2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</row>
    <row r="82" spans="1:12" s="49" customFormat="1" x14ac:dyDescent="0.2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</row>
    <row r="83" spans="1:12" s="49" customFormat="1" x14ac:dyDescent="0.2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</row>
    <row r="84" spans="1:12" s="49" customFormat="1" x14ac:dyDescent="0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</row>
    <row r="85" spans="1:12" s="49" customFormat="1" x14ac:dyDescent="0.25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s="49" customFormat="1" x14ac:dyDescent="0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s="49" customFormat="1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12" s="49" customFormat="1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1:12" s="49" customForma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s="49" customFormat="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s="49" customFormat="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</row>
    <row r="92" spans="1:12" s="49" customFormat="1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1:12" s="49" customFormat="1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s="49" customFormat="1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</row>
    <row r="95" spans="1:12" s="49" customFormat="1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</row>
    <row r="96" spans="1:12" s="49" customFormat="1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</row>
    <row r="97" spans="1:12" s="49" customFormat="1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</row>
    <row r="98" spans="1:12" s="49" customFormat="1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</row>
    <row r="99" spans="1:12" s="49" customFormat="1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</row>
    <row r="100" spans="1:12" s="49" customFormat="1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</row>
    <row r="101" spans="1:12" s="49" customFormat="1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</row>
    <row r="102" spans="1:12" s="49" customFormat="1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</row>
    <row r="103" spans="1:12" s="49" customFormat="1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</row>
    <row r="104" spans="1:12" s="49" customFormat="1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</row>
    <row r="105" spans="1:12" s="49" customFormat="1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</row>
    <row r="106" spans="1:12" s="49" customFormat="1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</row>
    <row r="107" spans="1:12" s="49" customForma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</row>
    <row r="108" spans="1:12" s="49" customFormat="1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</row>
    <row r="109" spans="1:12" s="49" customFormat="1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</row>
    <row r="110" spans="1:12" s="49" customFormat="1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s="49" customFormat="1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s="49" customFormat="1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s="49" customFormat="1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s="49" customFormat="1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</row>
    <row r="115" spans="1:12" s="49" customFormat="1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</row>
    <row r="116" spans="1:12" s="49" customFormat="1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</row>
    <row r="117" spans="1:12" s="49" customFormat="1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</row>
    <row r="118" spans="1:12" s="49" customFormat="1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s="49" customFormat="1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s="49" customFormat="1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s="49" customFormat="1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</row>
    <row r="122" spans="1:12" s="49" customFormat="1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s="49" customFormat="1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s="49" customFormat="1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s="49" customForma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s="49" customFormat="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s="49" customFormat="1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s="49" customFormat="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s="49" customFormat="1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s="49" customFormat="1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s="49" customFormat="1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s="49" customFormat="1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s="49" customFormat="1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s="49" customFormat="1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s="49" customFormat="1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s="49" customFormat="1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s="49" customFormat="1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</row>
    <row r="140" spans="1:12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</row>
    <row r="141" spans="1:12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</row>
    <row r="142" spans="1:12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2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</row>
    <row r="144" spans="1:12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</row>
    <row r="145" spans="1:12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</row>
    <row r="146" spans="1:12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</row>
    <row r="150" spans="1:12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</row>
    <row r="153" spans="1:12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2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</row>
    <row r="155" spans="1:12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</row>
    <row r="156" spans="1:12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</row>
    <row r="157" spans="1:12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</row>
    <row r="158" spans="1:12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</row>
    <row r="159" spans="1:12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</row>
    <row r="161" spans="1:12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12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</row>
    <row r="164" spans="1:12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</row>
    <row r="165" spans="1:12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</row>
    <row r="166" spans="1:12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</row>
    <row r="167" spans="1:12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</row>
    <row r="168" spans="1:12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2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2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2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2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</row>
    <row r="174" spans="1:12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</row>
    <row r="175" spans="1:12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  <row r="184" spans="1:12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</row>
    <row r="185" spans="1:12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</row>
    <row r="186" spans="1:12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</row>
    <row r="187" spans="1:12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</row>
    <row r="188" spans="1:12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</row>
    <row r="189" spans="1:12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</row>
    <row r="190" spans="1:12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</row>
    <row r="191" spans="1:12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</row>
    <row r="192" spans="1:12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</row>
    <row r="194" spans="1:12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</row>
    <row r="195" spans="1:12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</row>
    <row r="196" spans="1:12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</row>
    <row r="197" spans="1:12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</row>
    <row r="198" spans="1:12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</row>
    <row r="199" spans="1:12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</row>
    <row r="201" spans="1:12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</row>
  </sheetData>
  <mergeCells count="8">
    <mergeCell ref="H2:I2"/>
    <mergeCell ref="J2:K2"/>
    <mergeCell ref="L2:M2"/>
    <mergeCell ref="B20:C20"/>
    <mergeCell ref="B22:F22"/>
    <mergeCell ref="B2:C2"/>
    <mergeCell ref="D2:E2"/>
    <mergeCell ref="F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2:CG225"/>
  <sheetViews>
    <sheetView topLeftCell="BU28" zoomScaleNormal="100" workbookViewId="0">
      <selection activeCell="CE2" sqref="CE2:CG45"/>
    </sheetView>
  </sheetViews>
  <sheetFormatPr defaultRowHeight="12.5" x14ac:dyDescent="0.25"/>
  <cols>
    <col min="1" max="1" width="26" bestFit="1" customWidth="1"/>
    <col min="2" max="2" width="7.6328125" bestFit="1" customWidth="1"/>
    <col min="3" max="3" width="9" bestFit="1" customWidth="1"/>
    <col min="4" max="4" width="10.90625" bestFit="1" customWidth="1"/>
    <col min="5" max="5" width="10.08984375" bestFit="1" customWidth="1"/>
    <col min="6" max="6" width="11.453125" bestFit="1" customWidth="1"/>
    <col min="7" max="7" width="2.36328125" customWidth="1"/>
    <col min="8" max="8" width="26" bestFit="1" customWidth="1"/>
    <col min="9" max="9" width="11.453125" bestFit="1" customWidth="1"/>
    <col min="10" max="10" width="8.453125" bestFit="1" customWidth="1"/>
    <col min="11" max="11" width="10.90625" bestFit="1" customWidth="1"/>
    <col min="12" max="12" width="10.08984375" bestFit="1" customWidth="1"/>
    <col min="13" max="13" width="11" bestFit="1" customWidth="1"/>
    <col min="14" max="14" width="2.453125" customWidth="1"/>
    <col min="15" max="15" width="26.1796875" bestFit="1" customWidth="1"/>
    <col min="16" max="16" width="12" bestFit="1" customWidth="1"/>
    <col min="17" max="17" width="7.81640625" bestFit="1" customWidth="1"/>
    <col min="18" max="18" width="10.36328125" bestFit="1" customWidth="1"/>
    <col min="19" max="19" width="10.08984375" bestFit="1" customWidth="1"/>
    <col min="20" max="20" width="11.453125" bestFit="1" customWidth="1"/>
    <col min="22" max="22" width="32.90625" bestFit="1" customWidth="1"/>
    <col min="23" max="23" width="8.54296875" bestFit="1" customWidth="1"/>
    <col min="24" max="24" width="7.81640625" bestFit="1" customWidth="1"/>
    <col min="25" max="25" width="11" bestFit="1" customWidth="1"/>
    <col min="26" max="26" width="10.1796875" bestFit="1" customWidth="1"/>
    <col min="27" max="27" width="11" bestFit="1" customWidth="1"/>
    <col min="28" max="28" width="3.08984375" customWidth="1"/>
    <col min="29" max="29" width="32.90625" bestFit="1" customWidth="1"/>
    <col min="30" max="30" width="11" bestFit="1" customWidth="1"/>
    <col min="31" max="31" width="7.90625" bestFit="1" customWidth="1"/>
    <col min="32" max="33" width="10.1796875" bestFit="1" customWidth="1"/>
    <col min="34" max="34" width="11" bestFit="1" customWidth="1"/>
    <col min="35" max="35" width="3.6328125" customWidth="1"/>
    <col min="36" max="36" width="26" bestFit="1" customWidth="1"/>
    <col min="37" max="37" width="8.453125" bestFit="1" customWidth="1"/>
    <col min="38" max="38" width="7.90625" bestFit="1" customWidth="1"/>
    <col min="39" max="39" width="11" bestFit="1" customWidth="1"/>
    <col min="40" max="40" width="10.1796875" bestFit="1" customWidth="1"/>
    <col min="41" max="41" width="11" bestFit="1" customWidth="1"/>
    <col min="42" max="42" width="4.1796875" customWidth="1"/>
    <col min="43" max="43" width="27.1796875" bestFit="1" customWidth="1"/>
    <col min="44" max="44" width="12" bestFit="1" customWidth="1"/>
    <col min="45" max="45" width="7.81640625" bestFit="1" customWidth="1"/>
    <col min="46" max="46" width="10.90625" bestFit="1" customWidth="1"/>
    <col min="47" max="47" width="10.08984375" bestFit="1" customWidth="1"/>
    <col min="48" max="48" width="11.453125" bestFit="1" customWidth="1"/>
    <col min="50" max="50" width="27.1796875" bestFit="1" customWidth="1"/>
    <col min="51" max="51" width="8.54296875" bestFit="1" customWidth="1"/>
    <col min="52" max="52" width="7.81640625" bestFit="1" customWidth="1"/>
    <col min="53" max="53" width="10.90625" bestFit="1" customWidth="1"/>
    <col min="54" max="54" width="10.08984375" bestFit="1" customWidth="1"/>
    <col min="55" max="55" width="11" bestFit="1" customWidth="1"/>
    <col min="57" max="57" width="32.90625" bestFit="1" customWidth="1"/>
    <col min="58" max="58" width="12" bestFit="1" customWidth="1"/>
    <col min="59" max="59" width="7.81640625" bestFit="1" customWidth="1"/>
    <col min="60" max="60" width="10.90625" bestFit="1" customWidth="1"/>
    <col min="61" max="61" width="10.08984375" bestFit="1" customWidth="1"/>
    <col min="62" max="62" width="10.54296875" bestFit="1" customWidth="1"/>
    <col min="63" max="63" width="4.6328125" customWidth="1"/>
    <col min="64" max="64" width="32.90625" bestFit="1" customWidth="1"/>
    <col min="65" max="65" width="9.54296875" bestFit="1" customWidth="1"/>
    <col min="66" max="66" width="7.81640625" bestFit="1" customWidth="1"/>
    <col min="67" max="67" width="10.90625" bestFit="1" customWidth="1"/>
    <col min="68" max="68" width="10.08984375" bestFit="1" customWidth="1"/>
    <col min="69" max="69" width="10.54296875" bestFit="1" customWidth="1"/>
    <col min="70" max="70" width="4.453125" customWidth="1"/>
    <col min="71" max="71" width="29.6328125" bestFit="1" customWidth="1"/>
    <col min="72" max="72" width="12" bestFit="1" customWidth="1"/>
    <col min="73" max="73" width="7.81640625" bestFit="1" customWidth="1"/>
    <col min="74" max="74" width="10.90625" bestFit="1" customWidth="1"/>
    <col min="75" max="75" width="10.08984375" bestFit="1" customWidth="1"/>
    <col min="76" max="76" width="10.54296875" bestFit="1" customWidth="1"/>
    <col min="79" max="79" width="26.7265625" bestFit="1" customWidth="1"/>
    <col min="83" max="83" width="26.7265625" bestFit="1" customWidth="1"/>
  </cols>
  <sheetData>
    <row r="2" spans="1:85" x14ac:dyDescent="0.25">
      <c r="A2" s="135" t="s">
        <v>109</v>
      </c>
      <c r="H2" s="128" t="s">
        <v>110</v>
      </c>
      <c r="O2" s="129" t="s">
        <v>109</v>
      </c>
      <c r="V2" s="128" t="s">
        <v>109</v>
      </c>
      <c r="AC2" s="128" t="s">
        <v>109</v>
      </c>
      <c r="AJ2" s="128" t="s">
        <v>109</v>
      </c>
      <c r="AQ2" s="128" t="s">
        <v>109</v>
      </c>
      <c r="AX2" s="128" t="s">
        <v>109</v>
      </c>
      <c r="BE2" s="128" t="s">
        <v>109</v>
      </c>
      <c r="BL2" s="128" t="s">
        <v>109</v>
      </c>
      <c r="BS2" s="128" t="s">
        <v>109</v>
      </c>
      <c r="CE2" s="82" t="s">
        <v>69</v>
      </c>
      <c r="CF2" s="94">
        <v>4.6590909090909092</v>
      </c>
      <c r="CG2" s="94">
        <v>698.86363636363637</v>
      </c>
    </row>
    <row r="3" spans="1:85" x14ac:dyDescent="0.25">
      <c r="A3" s="135"/>
      <c r="H3" s="134"/>
      <c r="V3" s="134"/>
      <c r="AC3" s="134"/>
      <c r="AJ3" s="134"/>
      <c r="AQ3" s="134"/>
      <c r="AX3" s="134"/>
      <c r="BE3" s="134"/>
      <c r="BL3" s="134"/>
      <c r="BS3" s="134"/>
      <c r="CA3" s="82" t="s">
        <v>91</v>
      </c>
      <c r="CB3" s="94">
        <v>3.6051159072741807</v>
      </c>
      <c r="CC3" s="94">
        <v>648.92086330935251</v>
      </c>
      <c r="CE3" s="82" t="s">
        <v>91</v>
      </c>
      <c r="CF3" s="295">
        <f>AVERAGE(CB3:CB4)</f>
        <v>8.5163035244607013</v>
      </c>
      <c r="CG3" s="295">
        <f>AVERAGE(CC3:CC4)</f>
        <v>1532.9346344029263</v>
      </c>
    </row>
    <row r="4" spans="1:85" x14ac:dyDescent="0.25">
      <c r="A4" s="136" t="s">
        <v>9</v>
      </c>
      <c r="B4" s="8" t="s">
        <v>18</v>
      </c>
      <c r="H4" s="130" t="s">
        <v>9</v>
      </c>
      <c r="I4" s="8" t="s">
        <v>18</v>
      </c>
      <c r="O4" s="130" t="s">
        <v>9</v>
      </c>
      <c r="P4" s="8" t="s">
        <v>18</v>
      </c>
      <c r="V4" s="130" t="s">
        <v>9</v>
      </c>
      <c r="W4" s="8" t="s">
        <v>18</v>
      </c>
      <c r="AC4" s="130" t="s">
        <v>9</v>
      </c>
      <c r="AD4" s="139" t="s">
        <v>18</v>
      </c>
      <c r="AJ4" s="130" t="s">
        <v>9</v>
      </c>
      <c r="AK4" s="8" t="s">
        <v>18</v>
      </c>
      <c r="AQ4" s="130" t="s">
        <v>9</v>
      </c>
      <c r="AR4" s="8" t="s">
        <v>18</v>
      </c>
      <c r="AX4" s="130" t="s">
        <v>9</v>
      </c>
      <c r="AY4" s="8" t="s">
        <v>18</v>
      </c>
      <c r="BE4" s="130" t="s">
        <v>9</v>
      </c>
      <c r="BF4" s="8" t="s">
        <v>18</v>
      </c>
      <c r="BL4" s="130" t="s">
        <v>9</v>
      </c>
      <c r="BM4" s="8" t="s">
        <v>18</v>
      </c>
      <c r="BS4" s="130" t="s">
        <v>9</v>
      </c>
      <c r="BT4" s="8" t="s">
        <v>18</v>
      </c>
      <c r="CA4" s="82" t="s">
        <v>91</v>
      </c>
      <c r="CB4" s="94">
        <v>13.427491141647222</v>
      </c>
      <c r="CC4" s="94">
        <v>2416.9484054965001</v>
      </c>
      <c r="CE4" s="82" t="s">
        <v>32</v>
      </c>
      <c r="CF4" s="295">
        <f>AVERAGE(CB5:CB6)</f>
        <v>4.3944154697563906</v>
      </c>
      <c r="CG4" s="295">
        <f>AVERAGE(CC5:CC6)</f>
        <v>580.06284200784364</v>
      </c>
    </row>
    <row r="5" spans="1:85" x14ac:dyDescent="0.25">
      <c r="A5" s="136" t="s">
        <v>17</v>
      </c>
      <c r="B5" s="13" t="s">
        <v>19</v>
      </c>
      <c r="H5" s="130" t="s">
        <v>17</v>
      </c>
      <c r="I5" s="13" t="s">
        <v>19</v>
      </c>
      <c r="O5" s="130" t="s">
        <v>17</v>
      </c>
      <c r="P5" s="13" t="s">
        <v>54</v>
      </c>
      <c r="V5" s="130" t="s">
        <v>17</v>
      </c>
      <c r="W5" s="13" t="s">
        <v>19</v>
      </c>
      <c r="AC5" s="130" t="s">
        <v>17</v>
      </c>
      <c r="AD5" s="140" t="s">
        <v>54</v>
      </c>
      <c r="AJ5" s="130" t="s">
        <v>17</v>
      </c>
      <c r="AK5" s="13" t="s">
        <v>19</v>
      </c>
      <c r="AQ5" s="130" t="s">
        <v>17</v>
      </c>
      <c r="AR5" s="13" t="s">
        <v>54</v>
      </c>
      <c r="AX5" s="130" t="s">
        <v>17</v>
      </c>
      <c r="AY5" s="13" t="s">
        <v>19</v>
      </c>
      <c r="BE5" s="130" t="s">
        <v>17</v>
      </c>
      <c r="BF5" s="13" t="s">
        <v>54</v>
      </c>
      <c r="BL5" s="130" t="s">
        <v>17</v>
      </c>
      <c r="BM5" s="13" t="s">
        <v>19</v>
      </c>
      <c r="BS5" s="130" t="s">
        <v>17</v>
      </c>
      <c r="BT5" s="13" t="s">
        <v>54</v>
      </c>
      <c r="CA5" s="82" t="s">
        <v>32</v>
      </c>
      <c r="CB5" s="94">
        <v>5.1164554071028894</v>
      </c>
      <c r="CC5" s="94">
        <v>675.37211373758134</v>
      </c>
      <c r="CE5" s="82" t="s">
        <v>25</v>
      </c>
      <c r="CF5" s="295">
        <f>AVERAGE(CB7:CB9)</f>
        <v>25.449516676601267</v>
      </c>
      <c r="CG5" s="295">
        <f>AVERAGE(CC7:CC9)</f>
        <v>1272.4758338300635</v>
      </c>
    </row>
    <row r="6" spans="1:85" x14ac:dyDescent="0.25">
      <c r="A6" s="136" t="s">
        <v>13</v>
      </c>
      <c r="B6" s="13"/>
      <c r="H6" s="130" t="s">
        <v>13</v>
      </c>
      <c r="I6" s="13"/>
      <c r="O6" s="130" t="s">
        <v>13</v>
      </c>
      <c r="P6" s="13"/>
      <c r="V6" s="130" t="s">
        <v>13</v>
      </c>
      <c r="W6" s="13"/>
      <c r="AC6" s="130" t="s">
        <v>13</v>
      </c>
      <c r="AD6" s="140"/>
      <c r="AJ6" s="130" t="s">
        <v>13</v>
      </c>
      <c r="AK6" s="13"/>
      <c r="AQ6" s="130" t="s">
        <v>13</v>
      </c>
      <c r="AR6" s="13"/>
      <c r="AX6" s="130" t="s">
        <v>13</v>
      </c>
      <c r="AY6" s="13"/>
      <c r="BE6" s="130" t="s">
        <v>13</v>
      </c>
      <c r="BF6" s="13"/>
      <c r="BL6" s="130" t="s">
        <v>13</v>
      </c>
      <c r="BM6" s="13"/>
      <c r="BS6" s="130" t="s">
        <v>13</v>
      </c>
      <c r="BT6" s="13"/>
      <c r="CA6" s="82" t="s">
        <v>32</v>
      </c>
      <c r="CB6" s="94">
        <v>3.6723755324098928</v>
      </c>
      <c r="CC6" s="94">
        <v>484.75357027810588</v>
      </c>
      <c r="CE6" s="82" t="s">
        <v>49</v>
      </c>
      <c r="CF6" s="295">
        <f>AVERAGE(CB10:CB11)</f>
        <v>3.7549389060180429</v>
      </c>
      <c r="CG6" s="295">
        <f>AVERAGE(CC10:CC11)</f>
        <v>623.31985839899505</v>
      </c>
    </row>
    <row r="7" spans="1:85" x14ac:dyDescent="0.25">
      <c r="A7" s="136" t="s">
        <v>12</v>
      </c>
      <c r="B7" s="7">
        <v>41827</v>
      </c>
      <c r="H7" s="130" t="s">
        <v>12</v>
      </c>
      <c r="I7" s="7">
        <v>41849</v>
      </c>
      <c r="O7" s="130" t="s">
        <v>12</v>
      </c>
      <c r="P7" s="7">
        <v>41849</v>
      </c>
      <c r="V7" s="130" t="s">
        <v>12</v>
      </c>
      <c r="W7" s="7">
        <v>41855</v>
      </c>
      <c r="AC7" s="130" t="s">
        <v>12</v>
      </c>
      <c r="AD7" s="21">
        <v>41855</v>
      </c>
      <c r="AJ7" s="130" t="s">
        <v>12</v>
      </c>
      <c r="AK7" s="21">
        <v>41869</v>
      </c>
      <c r="AQ7" s="130" t="s">
        <v>12</v>
      </c>
      <c r="AR7" s="21">
        <v>41869</v>
      </c>
      <c r="AX7" s="130" t="s">
        <v>12</v>
      </c>
      <c r="AY7" s="7">
        <v>41890</v>
      </c>
      <c r="BE7" s="130" t="s">
        <v>12</v>
      </c>
      <c r="BF7" s="7">
        <v>41890</v>
      </c>
      <c r="BL7" s="130" t="s">
        <v>12</v>
      </c>
      <c r="BM7" s="7">
        <v>41897</v>
      </c>
      <c r="BS7" s="130" t="s">
        <v>12</v>
      </c>
      <c r="BT7" s="7">
        <v>41897</v>
      </c>
      <c r="CA7" s="82" t="s">
        <v>25</v>
      </c>
      <c r="CB7" s="94">
        <v>17.682859426744319</v>
      </c>
      <c r="CC7" s="94">
        <v>884.14297133721595</v>
      </c>
      <c r="CE7" s="82" t="s">
        <v>40</v>
      </c>
      <c r="CF7" s="295">
        <f>AVERAGE(CB12:CB14)</f>
        <v>13.961092745626717</v>
      </c>
      <c r="CG7" s="295">
        <f>AVERAGE(CC12:CC14)</f>
        <v>16188.889673627586</v>
      </c>
    </row>
    <row r="8" spans="1:85" x14ac:dyDescent="0.25">
      <c r="A8" s="136" t="s">
        <v>11</v>
      </c>
      <c r="B8" s="10">
        <v>171.80952380952309</v>
      </c>
      <c r="H8" s="130" t="s">
        <v>11</v>
      </c>
      <c r="I8" s="10">
        <v>398.28571428571695</v>
      </c>
      <c r="O8" s="130" t="s">
        <v>11</v>
      </c>
      <c r="P8" s="10">
        <v>502.91366906475054</v>
      </c>
      <c r="V8" s="130" t="s">
        <v>11</v>
      </c>
      <c r="W8" s="10">
        <v>475.22727272727394</v>
      </c>
      <c r="AC8" s="130" t="s">
        <v>11</v>
      </c>
      <c r="AD8" s="141">
        <v>521.20283018867804</v>
      </c>
      <c r="AJ8" s="130" t="s">
        <v>11</v>
      </c>
      <c r="AK8" s="10">
        <v>362.74461028192758</v>
      </c>
      <c r="AQ8" s="130" t="s">
        <v>11</v>
      </c>
      <c r="AR8" s="10">
        <v>292.0143884892052</v>
      </c>
      <c r="AX8" s="130" t="s">
        <v>11</v>
      </c>
      <c r="AY8" s="10">
        <v>582.11779448621769</v>
      </c>
      <c r="BE8" s="130" t="s">
        <v>11</v>
      </c>
      <c r="BF8" s="10">
        <v>65085.490196078405</v>
      </c>
      <c r="BL8" s="130" t="s">
        <v>11</v>
      </c>
      <c r="BM8" s="10">
        <v>824.24137931034147</v>
      </c>
      <c r="BS8" s="130" t="s">
        <v>11</v>
      </c>
      <c r="BT8" s="10">
        <v>333.48591549295526</v>
      </c>
      <c r="CA8" s="82" t="s">
        <v>25</v>
      </c>
      <c r="CB8" s="94">
        <v>35.882572004274152</v>
      </c>
      <c r="CC8" s="94">
        <v>1794.1286002137076</v>
      </c>
      <c r="CE8" s="82" t="s">
        <v>81</v>
      </c>
      <c r="CF8" s="295">
        <f>AVERAGE(CB15:CB16)</f>
        <v>4.6956321151136553</v>
      </c>
      <c r="CG8" s="295">
        <f>AVERAGE(CC15:CC16)</f>
        <v>1314.7769922318234</v>
      </c>
    </row>
    <row r="9" spans="1:85" ht="13.5" x14ac:dyDescent="0.25">
      <c r="A9" s="136" t="s">
        <v>156</v>
      </c>
      <c r="B9" s="10">
        <v>273535.79523809627</v>
      </c>
      <c r="H9" s="130" t="s">
        <v>112</v>
      </c>
      <c r="I9" s="10">
        <v>741205.80952380819</v>
      </c>
      <c r="O9" s="130" t="s">
        <v>112</v>
      </c>
      <c r="P9" s="10">
        <v>720762.8920863322</v>
      </c>
      <c r="V9" s="130" t="s">
        <v>112</v>
      </c>
      <c r="W9" s="10">
        <v>764216.70454545564</v>
      </c>
      <c r="AC9" s="130" t="s">
        <v>112</v>
      </c>
      <c r="AD9" s="141">
        <v>601531.88679245394</v>
      </c>
      <c r="AJ9" s="130" t="s">
        <v>112</v>
      </c>
      <c r="AK9" s="10">
        <v>257974.99170812548</v>
      </c>
      <c r="AQ9" s="130" t="s">
        <v>112</v>
      </c>
      <c r="AR9" s="10">
        <v>167504.50039967988</v>
      </c>
      <c r="AX9" s="130" t="s">
        <v>112</v>
      </c>
      <c r="AY9" s="10">
        <v>405035.30075188004</v>
      </c>
      <c r="BE9" s="130" t="s">
        <v>112</v>
      </c>
      <c r="BF9" s="10">
        <v>1553958.5254902001</v>
      </c>
      <c r="BL9" s="130" t="s">
        <v>112</v>
      </c>
      <c r="BM9" s="10">
        <v>929013.3448275862</v>
      </c>
      <c r="BS9" s="130" t="s">
        <v>112</v>
      </c>
      <c r="BT9" s="10">
        <v>148853.82042253471</v>
      </c>
      <c r="CA9" s="82" t="s">
        <v>25</v>
      </c>
      <c r="CB9" s="94">
        <v>22.78311859878534</v>
      </c>
      <c r="CC9" s="94">
        <v>1139.155929939267</v>
      </c>
      <c r="CE9" s="82" t="s">
        <v>39</v>
      </c>
      <c r="CF9" s="295">
        <f>AVERAGE(CB17:CB18)</f>
        <v>6.6797684472352223</v>
      </c>
      <c r="CG9" s="295">
        <f>AVERAGE(CC17:CC18)</f>
        <v>3072.6934857282031</v>
      </c>
    </row>
    <row r="10" spans="1:85" x14ac:dyDescent="0.25">
      <c r="A10" s="136" t="s">
        <v>10</v>
      </c>
      <c r="B10" s="11">
        <v>40.512813568115234</v>
      </c>
      <c r="H10" s="130" t="s">
        <v>10</v>
      </c>
      <c r="I10" s="11">
        <v>47.688457489013672</v>
      </c>
      <c r="O10" s="130" t="s">
        <v>10</v>
      </c>
      <c r="P10" s="11">
        <v>47.486942291259766</v>
      </c>
      <c r="V10" s="130" t="s">
        <v>10</v>
      </c>
      <c r="W10" s="11">
        <v>47.908748626708984</v>
      </c>
      <c r="AC10" s="130" t="s">
        <v>10</v>
      </c>
      <c r="AD10" s="142">
        <v>46.184230804443359</v>
      </c>
      <c r="AJ10" s="130" t="s">
        <v>10</v>
      </c>
      <c r="AK10" s="11">
        <v>40.091815948486328</v>
      </c>
      <c r="AQ10" s="130" t="s">
        <v>10</v>
      </c>
      <c r="AR10" s="11">
        <v>36.991035461425781</v>
      </c>
      <c r="AX10" s="130" t="s">
        <v>10</v>
      </c>
      <c r="AY10" s="11">
        <v>43.336463928222656</v>
      </c>
      <c r="BE10" s="130" t="s">
        <v>10</v>
      </c>
      <c r="BF10" s="11">
        <v>53.024509429931641</v>
      </c>
      <c r="BL10" s="130" t="s">
        <v>10</v>
      </c>
      <c r="BM10" s="11">
        <v>49.315959930419922</v>
      </c>
      <c r="BS10" s="130" t="s">
        <v>10</v>
      </c>
      <c r="BT10" s="11">
        <v>36.144699096679688</v>
      </c>
      <c r="CA10" s="82" t="s">
        <v>49</v>
      </c>
      <c r="CB10" s="94">
        <v>3.9047619047619047</v>
      </c>
      <c r="CC10" s="94">
        <v>648.19047619047615</v>
      </c>
      <c r="CE10" s="82" t="s">
        <v>70</v>
      </c>
      <c r="CF10" s="295">
        <f>AVERAGE(CB19:CB20)</f>
        <v>7.8725836694445004</v>
      </c>
      <c r="CG10" s="295">
        <f>AVERAGE(CC19:CC20)</f>
        <v>3210.579133830789</v>
      </c>
    </row>
    <row r="11" spans="1:85" x14ac:dyDescent="0.25">
      <c r="A11" s="19"/>
      <c r="V11" s="134"/>
      <c r="CA11" s="82" t="s">
        <v>49</v>
      </c>
      <c r="CB11" s="94">
        <v>3.6051159072741807</v>
      </c>
      <c r="CC11" s="94">
        <v>598.44924060751396</v>
      </c>
      <c r="CE11" s="82" t="s">
        <v>101</v>
      </c>
      <c r="CF11" s="94">
        <v>13.648828314715882</v>
      </c>
      <c r="CG11" s="94">
        <v>750.68555730937339</v>
      </c>
    </row>
    <row r="12" spans="1:85" ht="13" x14ac:dyDescent="0.3">
      <c r="A12" s="19"/>
      <c r="B12" s="6" t="s">
        <v>2</v>
      </c>
      <c r="C12" s="6" t="s">
        <v>2</v>
      </c>
      <c r="D12" s="6" t="s">
        <v>4</v>
      </c>
      <c r="E12" s="6" t="s">
        <v>4</v>
      </c>
      <c r="I12" s="6" t="s">
        <v>2</v>
      </c>
      <c r="J12" s="6" t="s">
        <v>2</v>
      </c>
      <c r="K12" s="6" t="s">
        <v>4</v>
      </c>
      <c r="L12" s="6" t="s">
        <v>4</v>
      </c>
      <c r="P12" s="6" t="s">
        <v>2</v>
      </c>
      <c r="Q12" s="6" t="s">
        <v>2</v>
      </c>
      <c r="R12" s="6" t="s">
        <v>4</v>
      </c>
      <c r="S12" s="6" t="s">
        <v>4</v>
      </c>
      <c r="W12" s="6" t="s">
        <v>2</v>
      </c>
      <c r="X12" s="6" t="s">
        <v>2</v>
      </c>
      <c r="Y12" s="6" t="s">
        <v>4</v>
      </c>
      <c r="Z12" s="6" t="s">
        <v>4</v>
      </c>
      <c r="AD12" s="6" t="s">
        <v>2</v>
      </c>
      <c r="AE12" s="6" t="s">
        <v>2</v>
      </c>
      <c r="AF12" s="6" t="s">
        <v>4</v>
      </c>
      <c r="AG12" s="6" t="s">
        <v>4</v>
      </c>
      <c r="AK12" s="6" t="s">
        <v>2</v>
      </c>
      <c r="AL12" s="6" t="s">
        <v>2</v>
      </c>
      <c r="AM12" s="6" t="s">
        <v>4</v>
      </c>
      <c r="AN12" s="6" t="s">
        <v>4</v>
      </c>
      <c r="AR12" s="6" t="s">
        <v>2</v>
      </c>
      <c r="AS12" s="6" t="s">
        <v>2</v>
      </c>
      <c r="AT12" s="6" t="s">
        <v>4</v>
      </c>
      <c r="AU12" s="6" t="s">
        <v>4</v>
      </c>
      <c r="AY12" s="6" t="s">
        <v>2</v>
      </c>
      <c r="AZ12" s="6" t="s">
        <v>2</v>
      </c>
      <c r="BA12" s="6" t="s">
        <v>4</v>
      </c>
      <c r="BB12" s="6" t="s">
        <v>4</v>
      </c>
      <c r="BF12" s="6" t="s">
        <v>2</v>
      </c>
      <c r="BG12" s="6" t="s">
        <v>2</v>
      </c>
      <c r="BH12" s="6" t="s">
        <v>4</v>
      </c>
      <c r="BI12" s="6" t="s">
        <v>4</v>
      </c>
      <c r="BM12" s="6" t="s">
        <v>2</v>
      </c>
      <c r="BN12" s="6" t="s">
        <v>2</v>
      </c>
      <c r="BO12" s="6" t="s">
        <v>4</v>
      </c>
      <c r="BP12" s="6" t="s">
        <v>4</v>
      </c>
      <c r="BT12" s="6" t="s">
        <v>2</v>
      </c>
      <c r="BU12" s="6" t="s">
        <v>2</v>
      </c>
      <c r="BV12" s="6" t="s">
        <v>4</v>
      </c>
      <c r="BW12" s="6" t="s">
        <v>4</v>
      </c>
      <c r="CA12" s="82" t="s">
        <v>40</v>
      </c>
      <c r="CB12" s="94">
        <v>2.1476190476190475</v>
      </c>
      <c r="CC12" s="94">
        <v>1417.4285714285716</v>
      </c>
      <c r="CE12" s="82" t="s">
        <v>30</v>
      </c>
      <c r="CF12" s="295">
        <f>AVERAGE(CB22:CB24)</f>
        <v>13.417721759991428</v>
      </c>
      <c r="CG12" s="295">
        <f>AVERAGE(CC22:CC24)</f>
        <v>4964.557051196829</v>
      </c>
    </row>
    <row r="13" spans="1:85" ht="15" x14ac:dyDescent="0.3">
      <c r="A13" s="20" t="s">
        <v>1</v>
      </c>
      <c r="B13" s="6" t="s">
        <v>5</v>
      </c>
      <c r="C13" s="6" t="s">
        <v>3</v>
      </c>
      <c r="D13" s="6" t="s">
        <v>8</v>
      </c>
      <c r="E13" s="6" t="s">
        <v>3</v>
      </c>
      <c r="F13" s="12" t="s">
        <v>16</v>
      </c>
      <c r="H13" s="2" t="s">
        <v>1</v>
      </c>
      <c r="I13" s="6" t="s">
        <v>5</v>
      </c>
      <c r="J13" s="6" t="s">
        <v>3</v>
      </c>
      <c r="K13" s="6" t="s">
        <v>8</v>
      </c>
      <c r="L13" s="6" t="s">
        <v>3</v>
      </c>
      <c r="M13" s="12" t="s">
        <v>16</v>
      </c>
      <c r="O13" s="2" t="s">
        <v>1</v>
      </c>
      <c r="P13" s="6" t="s">
        <v>5</v>
      </c>
      <c r="Q13" s="6" t="s">
        <v>3</v>
      </c>
      <c r="R13" s="6" t="s">
        <v>8</v>
      </c>
      <c r="S13" s="6" t="s">
        <v>3</v>
      </c>
      <c r="T13" s="12" t="s">
        <v>16</v>
      </c>
      <c r="V13" s="2" t="s">
        <v>1</v>
      </c>
      <c r="W13" s="6" t="s">
        <v>5</v>
      </c>
      <c r="X13" s="6" t="s">
        <v>3</v>
      </c>
      <c r="Y13" s="6" t="s">
        <v>8</v>
      </c>
      <c r="Z13" s="6" t="s">
        <v>3</v>
      </c>
      <c r="AA13" s="12" t="s">
        <v>16</v>
      </c>
      <c r="AC13" s="2" t="s">
        <v>1</v>
      </c>
      <c r="AD13" s="6" t="s">
        <v>5</v>
      </c>
      <c r="AE13" s="6" t="s">
        <v>3</v>
      </c>
      <c r="AF13" s="6" t="s">
        <v>8</v>
      </c>
      <c r="AG13" s="6" t="s">
        <v>3</v>
      </c>
      <c r="AH13" s="12" t="s">
        <v>16</v>
      </c>
      <c r="AJ13" s="2" t="s">
        <v>1</v>
      </c>
      <c r="AK13" s="6" t="s">
        <v>5</v>
      </c>
      <c r="AL13" s="6" t="s">
        <v>3</v>
      </c>
      <c r="AM13" s="6" t="s">
        <v>8</v>
      </c>
      <c r="AN13" s="6" t="s">
        <v>3</v>
      </c>
      <c r="AO13" s="12" t="s">
        <v>16</v>
      </c>
      <c r="AQ13" s="2" t="s">
        <v>1</v>
      </c>
      <c r="AR13" s="6" t="s">
        <v>5</v>
      </c>
      <c r="AS13" s="6" t="s">
        <v>3</v>
      </c>
      <c r="AT13" s="6" t="s">
        <v>8</v>
      </c>
      <c r="AU13" s="6" t="s">
        <v>3</v>
      </c>
      <c r="AV13" s="12" t="s">
        <v>16</v>
      </c>
      <c r="AX13" s="2" t="s">
        <v>1</v>
      </c>
      <c r="AY13" s="6" t="s">
        <v>5</v>
      </c>
      <c r="AZ13" s="6" t="s">
        <v>3</v>
      </c>
      <c r="BA13" s="6" t="s">
        <v>8</v>
      </c>
      <c r="BB13" s="6" t="s">
        <v>3</v>
      </c>
      <c r="BC13" s="12" t="s">
        <v>16</v>
      </c>
      <c r="BE13" s="2" t="s">
        <v>1</v>
      </c>
      <c r="BF13" s="6" t="s">
        <v>5</v>
      </c>
      <c r="BG13" s="6" t="s">
        <v>3</v>
      </c>
      <c r="BH13" s="6" t="s">
        <v>8</v>
      </c>
      <c r="BI13" s="6" t="s">
        <v>3</v>
      </c>
      <c r="BJ13" s="12" t="s">
        <v>16</v>
      </c>
      <c r="BL13" s="2" t="s">
        <v>1</v>
      </c>
      <c r="BM13" s="6" t="s">
        <v>5</v>
      </c>
      <c r="BN13" s="6" t="s">
        <v>3</v>
      </c>
      <c r="BO13" s="6" t="s">
        <v>8</v>
      </c>
      <c r="BP13" s="6" t="s">
        <v>3</v>
      </c>
      <c r="BQ13" s="12" t="s">
        <v>16</v>
      </c>
      <c r="BS13" s="2" t="s">
        <v>1</v>
      </c>
      <c r="BT13" s="6" t="s">
        <v>5</v>
      </c>
      <c r="BU13" s="6" t="s">
        <v>3</v>
      </c>
      <c r="BV13" s="6" t="s">
        <v>8</v>
      </c>
      <c r="BW13" s="6" t="s">
        <v>3</v>
      </c>
      <c r="BX13" s="12" t="s">
        <v>16</v>
      </c>
      <c r="CA13" s="82" t="s">
        <v>40</v>
      </c>
      <c r="CB13" s="94">
        <v>21.87037659837398</v>
      </c>
      <c r="CC13" s="94">
        <v>24567.868281175306</v>
      </c>
      <c r="CE13" s="82" t="s">
        <v>51</v>
      </c>
      <c r="CF13" s="295">
        <f>AVERAGE(CB25:CB26)</f>
        <v>4.8846796833057917</v>
      </c>
      <c r="CG13" s="295">
        <f>AVERAGE(CC25:CC26)</f>
        <v>683.85515566281083</v>
      </c>
    </row>
    <row r="14" spans="1:85" x14ac:dyDescent="0.25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  <c r="F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  <c r="M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V14" s="1" t="s">
        <v>0</v>
      </c>
      <c r="W14" s="1" t="s">
        <v>0</v>
      </c>
      <c r="X14" s="1" t="s">
        <v>0</v>
      </c>
      <c r="Y14" s="1" t="s">
        <v>0</v>
      </c>
      <c r="Z14" s="1" t="s">
        <v>0</v>
      </c>
      <c r="AA14" s="1" t="s">
        <v>0</v>
      </c>
      <c r="AC14" s="1" t="s">
        <v>0</v>
      </c>
      <c r="AD14" s="1" t="s">
        <v>0</v>
      </c>
      <c r="AE14" s="1" t="s">
        <v>0</v>
      </c>
      <c r="AF14" s="1" t="s">
        <v>0</v>
      </c>
      <c r="AG14" s="1" t="s">
        <v>0</v>
      </c>
      <c r="AH14" s="1" t="s">
        <v>0</v>
      </c>
      <c r="AJ14" s="1" t="s">
        <v>0</v>
      </c>
      <c r="AK14" s="1" t="s">
        <v>0</v>
      </c>
      <c r="AL14" s="1" t="s">
        <v>0</v>
      </c>
      <c r="AM14" s="1" t="s">
        <v>0</v>
      </c>
      <c r="AN14" s="1" t="s">
        <v>0</v>
      </c>
      <c r="AO14" s="1" t="s">
        <v>0</v>
      </c>
      <c r="AQ14" s="1" t="s">
        <v>0</v>
      </c>
      <c r="AR14" s="1" t="s">
        <v>0</v>
      </c>
      <c r="AS14" s="1" t="s">
        <v>0</v>
      </c>
      <c r="AT14" s="1" t="s">
        <v>0</v>
      </c>
      <c r="AU14" s="1" t="s">
        <v>0</v>
      </c>
      <c r="AV14" s="1" t="s">
        <v>0</v>
      </c>
      <c r="AX14" s="1" t="s">
        <v>0</v>
      </c>
      <c r="AY14" s="1" t="s">
        <v>0</v>
      </c>
      <c r="AZ14" s="1" t="s">
        <v>0</v>
      </c>
      <c r="BA14" s="1" t="s">
        <v>0</v>
      </c>
      <c r="BB14" s="1" t="s">
        <v>0</v>
      </c>
      <c r="BC14" s="1" t="s">
        <v>0</v>
      </c>
      <c r="BE14" s="1" t="s">
        <v>0</v>
      </c>
      <c r="BF14" s="1" t="s">
        <v>0</v>
      </c>
      <c r="BG14" s="1" t="s">
        <v>0</v>
      </c>
      <c r="BH14" s="1" t="s">
        <v>0</v>
      </c>
      <c r="BI14" s="1" t="s">
        <v>0</v>
      </c>
      <c r="BJ14" s="1" t="s">
        <v>0</v>
      </c>
      <c r="BL14" s="1" t="s">
        <v>0</v>
      </c>
      <c r="BM14" s="1" t="s">
        <v>0</v>
      </c>
      <c r="BN14" s="1" t="s">
        <v>0</v>
      </c>
      <c r="BO14" s="1" t="s">
        <v>0</v>
      </c>
      <c r="BP14" s="1" t="s">
        <v>0</v>
      </c>
      <c r="BQ14" s="1" t="s">
        <v>0</v>
      </c>
      <c r="BS14" s="1" t="s">
        <v>0</v>
      </c>
      <c r="BT14" s="1" t="s">
        <v>0</v>
      </c>
      <c r="BU14" s="1" t="s">
        <v>0</v>
      </c>
      <c r="BV14" s="1" t="s">
        <v>0</v>
      </c>
      <c r="BW14" s="1" t="s">
        <v>0</v>
      </c>
      <c r="BX14" s="1" t="s">
        <v>0</v>
      </c>
      <c r="CA14" s="82" t="s">
        <v>40</v>
      </c>
      <c r="CB14" s="94">
        <v>17.865282590887123</v>
      </c>
      <c r="CC14" s="94">
        <v>22581.372168278878</v>
      </c>
      <c r="CE14" s="82" t="s">
        <v>73</v>
      </c>
      <c r="CF14" s="295">
        <f>AVERAGE(CB27:CB28)</f>
        <v>4.6442333244751532</v>
      </c>
      <c r="CG14" s="295">
        <f>AVERAGE(CC27:CC28)</f>
        <v>1346.8276640977942</v>
      </c>
    </row>
    <row r="15" spans="1:85" x14ac:dyDescent="0.25">
      <c r="A15" s="9" t="s">
        <v>55</v>
      </c>
      <c r="F15" t="s">
        <v>43</v>
      </c>
      <c r="H15" s="9" t="s">
        <v>55</v>
      </c>
      <c r="M15" t="s">
        <v>43</v>
      </c>
      <c r="O15" s="9" t="s">
        <v>55</v>
      </c>
      <c r="P15" s="4">
        <v>16.223021582733814</v>
      </c>
      <c r="Q15" s="5">
        <v>3.2258064516128884</v>
      </c>
      <c r="R15" s="4">
        <v>22485.107913669064</v>
      </c>
      <c r="S15" s="5">
        <v>3.1196261850527982</v>
      </c>
      <c r="T15" t="s">
        <v>43</v>
      </c>
      <c r="V15" s="9" t="s">
        <v>55</v>
      </c>
      <c r="W15" s="4">
        <v>102.5</v>
      </c>
      <c r="X15" s="5">
        <v>21.568627450980337</v>
      </c>
      <c r="Y15" s="4">
        <v>142065</v>
      </c>
      <c r="Z15" s="5">
        <v>18.589622440207986</v>
      </c>
      <c r="AA15" t="s">
        <v>43</v>
      </c>
      <c r="AC15" s="9" t="s">
        <v>55</v>
      </c>
      <c r="AD15" s="4">
        <v>138.27830188679246</v>
      </c>
      <c r="AE15" s="5">
        <v>26.530612244898023</v>
      </c>
      <c r="AF15" s="4">
        <v>156807.59433962265</v>
      </c>
      <c r="AG15" s="5">
        <v>26.068043570519123</v>
      </c>
      <c r="AH15" t="s">
        <v>43</v>
      </c>
      <c r="AJ15" s="9" t="s">
        <v>55</v>
      </c>
      <c r="AO15" t="s">
        <v>43</v>
      </c>
      <c r="AQ15" s="9" t="s">
        <v>55</v>
      </c>
      <c r="AV15" t="s">
        <v>43</v>
      </c>
      <c r="AX15" s="9" t="s">
        <v>55</v>
      </c>
      <c r="AY15" s="4">
        <v>5.6516290726817049</v>
      </c>
      <c r="AZ15" s="5">
        <v>0.97087378640776345</v>
      </c>
      <c r="BA15" s="4">
        <v>7098.4461152882213</v>
      </c>
      <c r="BB15" s="5">
        <v>1.7525499881395887</v>
      </c>
      <c r="BC15" t="s">
        <v>43</v>
      </c>
      <c r="BE15" s="9" t="s">
        <v>42</v>
      </c>
      <c r="BF15" s="4">
        <v>212.23529411764707</v>
      </c>
      <c r="BG15" s="5">
        <v>0.3260869565217393</v>
      </c>
      <c r="BH15" s="4">
        <v>568790.5882352941</v>
      </c>
      <c r="BI15" s="5">
        <v>36.602687839166599</v>
      </c>
      <c r="BJ15" t="s">
        <v>43</v>
      </c>
      <c r="BL15" s="9" t="s">
        <v>42</v>
      </c>
      <c r="BM15" s="4">
        <v>279.93103448275861</v>
      </c>
      <c r="BN15" s="5">
        <v>33.962264150943533</v>
      </c>
      <c r="BO15" s="4">
        <v>787725.93103448267</v>
      </c>
      <c r="BP15" s="5">
        <v>84.79167015417579</v>
      </c>
      <c r="BQ15" t="s">
        <v>43</v>
      </c>
      <c r="BS15" s="9" t="s">
        <v>42</v>
      </c>
      <c r="BX15" t="s">
        <v>43</v>
      </c>
      <c r="CA15" s="82" t="s">
        <v>81</v>
      </c>
      <c r="CB15" s="94">
        <v>3.7396351575456053</v>
      </c>
      <c r="CC15" s="94">
        <v>1047.0978441127695</v>
      </c>
      <c r="CE15" s="82" t="s">
        <v>75</v>
      </c>
      <c r="CF15" s="94">
        <v>5.3183962264150946</v>
      </c>
      <c r="CG15" s="94">
        <v>510.56603773584908</v>
      </c>
    </row>
    <row r="16" spans="1:85" x14ac:dyDescent="0.25">
      <c r="A16" s="9" t="s">
        <v>42</v>
      </c>
      <c r="F16" t="s">
        <v>43</v>
      </c>
      <c r="H16" s="9" t="s">
        <v>42</v>
      </c>
      <c r="I16" s="4">
        <v>19.523809523809522</v>
      </c>
      <c r="J16" s="5">
        <v>4.9019607843136921</v>
      </c>
      <c r="K16" s="4">
        <v>36626.666666666664</v>
      </c>
      <c r="L16" s="5">
        <v>4.9414975160809478</v>
      </c>
      <c r="M16" t="s">
        <v>43</v>
      </c>
      <c r="O16" s="9" t="s">
        <v>42</v>
      </c>
      <c r="P16" s="4">
        <v>12.97841726618705</v>
      </c>
      <c r="Q16" s="5">
        <v>2.5806451612903105</v>
      </c>
      <c r="R16" s="4">
        <v>41738.589928057554</v>
      </c>
      <c r="S16" s="5">
        <v>5.7908905114746316</v>
      </c>
      <c r="T16" t="s">
        <v>43</v>
      </c>
      <c r="V16" s="9" t="s">
        <v>42</v>
      </c>
      <c r="W16" s="4">
        <v>4.6590909090909092</v>
      </c>
      <c r="X16" s="5">
        <v>0.98039215686274261</v>
      </c>
      <c r="Y16" s="4">
        <v>21851.136363636364</v>
      </c>
      <c r="Z16" s="5">
        <v>2.8592853615563252</v>
      </c>
      <c r="AA16" t="s">
        <v>43</v>
      </c>
      <c r="AC16" s="9" t="s">
        <v>42</v>
      </c>
      <c r="AD16" s="4">
        <v>26.591981132075471</v>
      </c>
      <c r="AE16" s="5">
        <v>5.1020408163265429</v>
      </c>
      <c r="AF16" s="4">
        <v>49886.556603773584</v>
      </c>
      <c r="AG16" s="5">
        <v>8.2932522280378969</v>
      </c>
      <c r="AH16" t="s">
        <v>43</v>
      </c>
      <c r="AJ16" s="9" t="s">
        <v>42</v>
      </c>
      <c r="AO16" t="s">
        <v>43</v>
      </c>
      <c r="AQ16" s="9" t="s">
        <v>42</v>
      </c>
      <c r="AV16" t="s">
        <v>43</v>
      </c>
      <c r="AX16" s="9" t="s">
        <v>55</v>
      </c>
      <c r="BC16" t="s">
        <v>43</v>
      </c>
      <c r="BE16" s="9" t="s">
        <v>55</v>
      </c>
      <c r="BF16" s="4">
        <v>141.49019607843138</v>
      </c>
      <c r="BG16" s="5">
        <v>0.21739130434782616</v>
      </c>
      <c r="BH16" s="4">
        <v>196105.41176470587</v>
      </c>
      <c r="BI16" s="5">
        <v>12.619732672906695</v>
      </c>
      <c r="BJ16" t="s">
        <v>43</v>
      </c>
      <c r="BL16" s="9" t="s">
        <v>55</v>
      </c>
      <c r="BM16" s="4">
        <v>7.7758620689655169</v>
      </c>
      <c r="BN16" s="5">
        <v>0.94339622641509813</v>
      </c>
      <c r="BO16" s="4">
        <v>14696.379310344826</v>
      </c>
      <c r="BP16" s="5">
        <v>1.5819341446674591</v>
      </c>
      <c r="BQ16" t="s">
        <v>43</v>
      </c>
      <c r="BS16" s="9" t="s">
        <v>55</v>
      </c>
      <c r="BX16" t="s">
        <v>43</v>
      </c>
      <c r="CA16" s="82" t="s">
        <v>81</v>
      </c>
      <c r="CB16" s="94">
        <v>5.6516290726817049</v>
      </c>
      <c r="CC16" s="94">
        <v>1582.4561403508774</v>
      </c>
      <c r="CE16" s="82" t="s">
        <v>84</v>
      </c>
      <c r="CF16" s="94">
        <v>3.7396351575456053</v>
      </c>
      <c r="CG16" s="94">
        <v>94238.80597014926</v>
      </c>
    </row>
    <row r="17" spans="1:85" x14ac:dyDescent="0.25">
      <c r="A17" s="9" t="s">
        <v>44</v>
      </c>
      <c r="F17" t="s">
        <v>34</v>
      </c>
      <c r="H17" s="9" t="s">
        <v>44</v>
      </c>
      <c r="I17" s="4">
        <v>7.8095238095238093</v>
      </c>
      <c r="J17" s="5">
        <v>1.960784313725477</v>
      </c>
      <c r="K17" s="4">
        <v>492</v>
      </c>
      <c r="L17" s="5">
        <v>6.6378324842878408E-2</v>
      </c>
      <c r="M17" t="s">
        <v>34</v>
      </c>
      <c r="O17" s="9" t="s">
        <v>44</v>
      </c>
      <c r="P17" s="4">
        <v>16.223021582733814</v>
      </c>
      <c r="Q17" s="5">
        <v>3.2258064516128884</v>
      </c>
      <c r="R17" s="4">
        <v>1022.0503597122303</v>
      </c>
      <c r="S17" s="5">
        <v>0.14180119022967266</v>
      </c>
      <c r="T17" t="s">
        <v>34</v>
      </c>
      <c r="V17" s="9" t="s">
        <v>74</v>
      </c>
      <c r="AA17" t="s">
        <v>34</v>
      </c>
      <c r="AC17" s="9" t="s">
        <v>74</v>
      </c>
      <c r="AD17" s="4">
        <v>5.3183962264150946</v>
      </c>
      <c r="AE17" s="5">
        <v>1.0204081632653084</v>
      </c>
      <c r="AF17" s="4">
        <v>335.05896226415098</v>
      </c>
      <c r="AG17" s="5">
        <v>5.570094780025453E-2</v>
      </c>
      <c r="AH17" t="s">
        <v>34</v>
      </c>
      <c r="AJ17" s="9" t="s">
        <v>86</v>
      </c>
      <c r="AK17" s="4">
        <v>3.7396351575456053</v>
      </c>
      <c r="AL17" s="5">
        <v>1.0309278350515354</v>
      </c>
      <c r="AM17" s="4">
        <v>355.26533996683253</v>
      </c>
      <c r="AN17" s="5">
        <v>0.1377130928911055</v>
      </c>
      <c r="AO17" t="s">
        <v>34</v>
      </c>
      <c r="AQ17" s="9" t="s">
        <v>86</v>
      </c>
      <c r="AV17" t="s">
        <v>34</v>
      </c>
      <c r="AX17" s="9" t="s">
        <v>98</v>
      </c>
      <c r="BC17" t="s">
        <v>43</v>
      </c>
      <c r="BE17" s="9" t="s">
        <v>98</v>
      </c>
      <c r="BF17" s="4">
        <v>64431.098039215693</v>
      </c>
      <c r="BG17" s="5">
        <v>98.994565217391354</v>
      </c>
      <c r="BH17" s="4">
        <v>566993.66274509812</v>
      </c>
      <c r="BI17" s="5">
        <v>36.487052482062772</v>
      </c>
      <c r="BJ17" t="s">
        <v>43</v>
      </c>
      <c r="BL17" s="9" t="s">
        <v>98</v>
      </c>
      <c r="BQ17" t="s">
        <v>43</v>
      </c>
      <c r="BS17" s="9" t="s">
        <v>98</v>
      </c>
      <c r="BT17" s="4">
        <v>3.9700704225352115</v>
      </c>
      <c r="BU17" s="5">
        <v>1.1904761904761993</v>
      </c>
      <c r="BV17" s="4">
        <v>317.6056338028169</v>
      </c>
      <c r="BW17" s="5">
        <v>0.21336747212887466</v>
      </c>
      <c r="BX17" t="s">
        <v>43</v>
      </c>
      <c r="CA17" s="82" t="s">
        <v>39</v>
      </c>
      <c r="CB17" s="94">
        <v>6.5636519355943816</v>
      </c>
      <c r="CC17" s="94">
        <v>3019.279890373416</v>
      </c>
      <c r="CE17" s="82" t="s">
        <v>62</v>
      </c>
      <c r="CF17" s="295">
        <f>AVERAGE(CB31:CB32)</f>
        <v>4.8206077853597415</v>
      </c>
      <c r="CG17" s="295">
        <f>AVERAGE(CC31:CC32)</f>
        <v>2672.5365168247881</v>
      </c>
    </row>
    <row r="18" spans="1:85" x14ac:dyDescent="0.25">
      <c r="A18" s="9" t="s">
        <v>56</v>
      </c>
      <c r="F18" t="s">
        <v>34</v>
      </c>
      <c r="H18" s="9" t="s">
        <v>56</v>
      </c>
      <c r="M18" t="s">
        <v>34</v>
      </c>
      <c r="O18" s="9" t="s">
        <v>56</v>
      </c>
      <c r="P18" s="4">
        <v>9.7338129496402885</v>
      </c>
      <c r="Q18" s="5">
        <v>1.9354838709677331</v>
      </c>
      <c r="R18" s="4">
        <v>1168.0575539568347</v>
      </c>
      <c r="S18" s="5">
        <v>0.16205850311962591</v>
      </c>
      <c r="T18" t="s">
        <v>34</v>
      </c>
      <c r="V18" s="9" t="s">
        <v>44</v>
      </c>
      <c r="W18" s="4">
        <v>9.3181818181818183</v>
      </c>
      <c r="X18" s="5">
        <v>1.9607843137254852</v>
      </c>
      <c r="Y18" s="4">
        <v>587.0454545454545</v>
      </c>
      <c r="Z18" s="5">
        <v>7.6816621653752012E-2</v>
      </c>
      <c r="AA18" t="s">
        <v>34</v>
      </c>
      <c r="AC18" s="9" t="s">
        <v>44</v>
      </c>
      <c r="AD18" s="4">
        <v>5.3183962264150946</v>
      </c>
      <c r="AE18" s="5">
        <v>1.0204081632653084</v>
      </c>
      <c r="AF18" s="4">
        <v>335.05896226415098</v>
      </c>
      <c r="AG18" s="5">
        <v>5.570094780025453E-2</v>
      </c>
      <c r="AH18" t="s">
        <v>34</v>
      </c>
      <c r="AJ18" s="9" t="s">
        <v>44</v>
      </c>
      <c r="AK18" s="4">
        <v>3.7396351575456053</v>
      </c>
      <c r="AL18" s="5">
        <v>1.0309278350515354</v>
      </c>
      <c r="AM18" s="4">
        <v>235.59701492537314</v>
      </c>
      <c r="AN18" s="5">
        <v>9.1325524759364701E-2</v>
      </c>
      <c r="AO18" t="s">
        <v>34</v>
      </c>
      <c r="AQ18" s="9" t="s">
        <v>44</v>
      </c>
      <c r="AV18" t="s">
        <v>34</v>
      </c>
      <c r="AX18" s="9" t="s">
        <v>56</v>
      </c>
      <c r="AY18" s="4">
        <v>5.6516290726817049</v>
      </c>
      <c r="AZ18" s="5">
        <v>0.97087378640776345</v>
      </c>
      <c r="BA18" s="4">
        <v>678.19548872180462</v>
      </c>
      <c r="BB18" s="5">
        <v>0.16744108166938748</v>
      </c>
      <c r="BC18" t="s">
        <v>34</v>
      </c>
      <c r="BE18" s="9" t="s">
        <v>56</v>
      </c>
      <c r="BJ18" t="s">
        <v>34</v>
      </c>
      <c r="BL18" s="9" t="s">
        <v>56</v>
      </c>
      <c r="BQ18" t="s">
        <v>34</v>
      </c>
      <c r="BS18" s="9" t="s">
        <v>56</v>
      </c>
      <c r="BX18" t="s">
        <v>34</v>
      </c>
      <c r="CA18" s="82" t="s">
        <v>39</v>
      </c>
      <c r="CB18" s="94">
        <v>6.7958849588760639</v>
      </c>
      <c r="CC18" s="94">
        <v>3126.1070810829897</v>
      </c>
      <c r="CE18" s="82" t="s">
        <v>59</v>
      </c>
      <c r="CF18" s="295">
        <f>AVERAGE(CB33:CB35)</f>
        <v>3.9316964072336087</v>
      </c>
      <c r="CG18" s="295">
        <f>AVERAGE(CC33:CC35)</f>
        <v>620.3638040062749</v>
      </c>
    </row>
    <row r="19" spans="1:85" x14ac:dyDescent="0.25">
      <c r="A19" s="9" t="s">
        <v>33</v>
      </c>
      <c r="B19" s="4">
        <v>4.2952380952380951</v>
      </c>
      <c r="C19" s="5">
        <v>2.5000000000000107</v>
      </c>
      <c r="D19" s="4">
        <v>365.09523809523807</v>
      </c>
      <c r="E19" s="5">
        <v>0.1334725635368654</v>
      </c>
      <c r="F19" t="s">
        <v>34</v>
      </c>
      <c r="H19" s="9" t="s">
        <v>33</v>
      </c>
      <c r="M19" t="s">
        <v>34</v>
      </c>
      <c r="O19" s="9" t="s">
        <v>33</v>
      </c>
      <c r="T19" t="s">
        <v>34</v>
      </c>
      <c r="V19" s="9" t="s">
        <v>21</v>
      </c>
      <c r="W19" s="4">
        <v>41.93181818181818</v>
      </c>
      <c r="X19" s="5">
        <v>8.8235294117646834</v>
      </c>
      <c r="Y19" s="4">
        <v>21804.545454545452</v>
      </c>
      <c r="Z19" s="5">
        <v>2.8531888042822175</v>
      </c>
      <c r="AA19" t="s">
        <v>22</v>
      </c>
      <c r="AC19" s="9" t="s">
        <v>21</v>
      </c>
      <c r="AD19" s="4">
        <v>63.820754716981135</v>
      </c>
      <c r="AE19" s="5">
        <v>12.244897959183703</v>
      </c>
      <c r="AF19" s="4">
        <v>33186.792452830188</v>
      </c>
      <c r="AG19" s="5">
        <v>5.5170462583109252</v>
      </c>
      <c r="AH19" t="s">
        <v>22</v>
      </c>
      <c r="AJ19" s="9" t="s">
        <v>21</v>
      </c>
      <c r="AK19" s="4">
        <v>108.44941956882255</v>
      </c>
      <c r="AL19" s="5">
        <v>29.89690721649453</v>
      </c>
      <c r="AM19" s="4">
        <v>56393.698175787722</v>
      </c>
      <c r="AN19" s="5">
        <v>21.860141482082845</v>
      </c>
      <c r="AO19" t="s">
        <v>22</v>
      </c>
      <c r="AQ19" s="9" t="s">
        <v>21</v>
      </c>
      <c r="AR19" s="4">
        <v>64.892086330935243</v>
      </c>
      <c r="AS19" s="5">
        <v>22.222222222222481</v>
      </c>
      <c r="AT19" s="4">
        <v>33743.884892086324</v>
      </c>
      <c r="AU19" s="5">
        <v>20.145061661967627</v>
      </c>
      <c r="AV19" t="s">
        <v>22</v>
      </c>
      <c r="AX19" s="9" t="s">
        <v>21</v>
      </c>
      <c r="AY19" s="4">
        <v>243.0200501253133</v>
      </c>
      <c r="AZ19" s="5">
        <v>41.747572815533829</v>
      </c>
      <c r="BA19" s="4">
        <v>126370.42606516292</v>
      </c>
      <c r="BB19" s="5">
        <v>31.199854884395862</v>
      </c>
      <c r="BC19" t="s">
        <v>22</v>
      </c>
      <c r="BE19" s="9" t="s">
        <v>21</v>
      </c>
      <c r="BF19" s="4">
        <v>88.431372549019599</v>
      </c>
      <c r="BG19" s="5">
        <v>0.13586956521739135</v>
      </c>
      <c r="BH19" s="4">
        <v>45984.313725490189</v>
      </c>
      <c r="BI19" s="5">
        <v>2.9591725243107323</v>
      </c>
      <c r="BJ19" t="s">
        <v>22</v>
      </c>
      <c r="BL19" s="9" t="s">
        <v>21</v>
      </c>
      <c r="BM19" s="4">
        <v>171.06896551724137</v>
      </c>
      <c r="BN19" s="5">
        <v>20.754716981132159</v>
      </c>
      <c r="BO19" s="4">
        <v>88955.862068965507</v>
      </c>
      <c r="BP19" s="5">
        <v>9.5753050872993288</v>
      </c>
      <c r="BQ19" t="s">
        <v>22</v>
      </c>
      <c r="BS19" s="9" t="s">
        <v>21</v>
      </c>
      <c r="BT19" s="4">
        <v>79.401408450704224</v>
      </c>
      <c r="BU19" s="5">
        <v>23.809523809523984</v>
      </c>
      <c r="BV19" s="4">
        <v>41288.732394366198</v>
      </c>
      <c r="BW19" s="5">
        <v>27.737771376753706</v>
      </c>
      <c r="BX19" t="s">
        <v>22</v>
      </c>
      <c r="CA19" s="82" t="s">
        <v>70</v>
      </c>
      <c r="CB19" s="94">
        <v>7.9693052699234839</v>
      </c>
      <c r="CC19" s="94">
        <v>3466.3306814546822</v>
      </c>
      <c r="CE19" s="82" t="s">
        <v>50</v>
      </c>
      <c r="CF19" s="94">
        <v>3.9047619047619047</v>
      </c>
      <c r="CG19" s="94">
        <v>878.57142857142856</v>
      </c>
    </row>
    <row r="20" spans="1:85" x14ac:dyDescent="0.25">
      <c r="A20" s="9" t="s">
        <v>21</v>
      </c>
      <c r="B20" s="4">
        <v>51.542857142857144</v>
      </c>
      <c r="C20" s="5">
        <v>30.000000000000128</v>
      </c>
      <c r="D20" s="4">
        <v>26802.285714285714</v>
      </c>
      <c r="E20" s="5">
        <v>9.7984564290592946</v>
      </c>
      <c r="F20" t="s">
        <v>22</v>
      </c>
      <c r="H20" s="9" t="s">
        <v>21</v>
      </c>
      <c r="I20" s="4">
        <v>82</v>
      </c>
      <c r="J20" s="5">
        <v>20.58823529411751</v>
      </c>
      <c r="K20" s="4">
        <v>42640</v>
      </c>
      <c r="L20" s="5">
        <v>5.7527881530494627</v>
      </c>
      <c r="M20" t="s">
        <v>22</v>
      </c>
      <c r="O20" s="9" t="s">
        <v>21</v>
      </c>
      <c r="P20" s="4">
        <v>94.093525179856115</v>
      </c>
      <c r="Q20" s="5">
        <v>18.709677419354755</v>
      </c>
      <c r="R20" s="4">
        <v>48928.633093525183</v>
      </c>
      <c r="S20" s="5">
        <v>6.7884506306776631</v>
      </c>
      <c r="T20" t="s">
        <v>22</v>
      </c>
      <c r="V20" s="9" t="s">
        <v>45</v>
      </c>
      <c r="W20" s="4">
        <v>41.93181818181818</v>
      </c>
      <c r="X20" s="5">
        <v>8.8235294117646834</v>
      </c>
      <c r="Y20" s="4">
        <v>838.63636363636363</v>
      </c>
      <c r="Z20" s="5">
        <v>0.10973803093393146</v>
      </c>
      <c r="AA20" t="s">
        <v>22</v>
      </c>
      <c r="AC20" s="9" t="s">
        <v>45</v>
      </c>
      <c r="AD20" s="4">
        <v>5.3183962264150946</v>
      </c>
      <c r="AE20" s="5">
        <v>1.0204081632653084</v>
      </c>
      <c r="AF20" s="4">
        <v>106.3679245283019</v>
      </c>
      <c r="AG20" s="5">
        <v>1.7682840571509376E-2</v>
      </c>
      <c r="AH20" t="s">
        <v>22</v>
      </c>
      <c r="AJ20" s="9" t="s">
        <v>45</v>
      </c>
      <c r="AK20" s="4">
        <v>26.177446102819232</v>
      </c>
      <c r="AL20" s="5">
        <v>7.2164948453607467</v>
      </c>
      <c r="AM20" s="4">
        <v>523.54892205638464</v>
      </c>
      <c r="AN20" s="5">
        <v>0.20294561057636593</v>
      </c>
      <c r="AO20" t="s">
        <v>22</v>
      </c>
      <c r="AQ20" s="9" t="s">
        <v>45</v>
      </c>
      <c r="AR20" s="4">
        <v>39.656274980015986</v>
      </c>
      <c r="AS20" s="5">
        <v>13.580246913580407</v>
      </c>
      <c r="AT20" s="4">
        <v>793.1254996003197</v>
      </c>
      <c r="AU20" s="5">
        <v>0.47349503906334178</v>
      </c>
      <c r="AV20" t="s">
        <v>22</v>
      </c>
      <c r="AX20" s="9" t="s">
        <v>45</v>
      </c>
      <c r="AY20" s="4">
        <v>28.258145363408524</v>
      </c>
      <c r="AZ20" s="5">
        <v>4.8543689320388177</v>
      </c>
      <c r="BA20" s="4">
        <v>565.16290726817044</v>
      </c>
      <c r="BB20" s="5">
        <v>0.13953423472448953</v>
      </c>
      <c r="BC20" t="s">
        <v>22</v>
      </c>
      <c r="BE20" s="9" t="s">
        <v>45</v>
      </c>
      <c r="BF20" s="4">
        <v>17.686274509803923</v>
      </c>
      <c r="BG20" s="5">
        <v>2.7173913043478271E-2</v>
      </c>
      <c r="BH20" s="4">
        <v>353.72549019607845</v>
      </c>
      <c r="BI20" s="5">
        <v>2.2762865571621022E-2</v>
      </c>
      <c r="BJ20" t="s">
        <v>22</v>
      </c>
      <c r="BL20" s="9" t="s">
        <v>45</v>
      </c>
      <c r="BM20" s="4">
        <v>155.51724137931035</v>
      </c>
      <c r="BN20" s="5">
        <v>18.867924528301963</v>
      </c>
      <c r="BO20" s="4">
        <v>3110.344827586207</v>
      </c>
      <c r="BP20" s="5">
        <v>0.33480087717829821</v>
      </c>
      <c r="BQ20" t="s">
        <v>22</v>
      </c>
      <c r="BS20" s="9" t="s">
        <v>45</v>
      </c>
      <c r="BT20" s="4">
        <v>31.760563380281692</v>
      </c>
      <c r="BU20" s="5">
        <v>9.5238095238095948</v>
      </c>
      <c r="BV20" s="4">
        <v>635.21126760563379</v>
      </c>
      <c r="BW20" s="5">
        <v>0.42673494425774933</v>
      </c>
      <c r="BX20" t="s">
        <v>22</v>
      </c>
      <c r="CA20" s="82" t="s">
        <v>70</v>
      </c>
      <c r="CB20" s="94">
        <v>7.7758620689655169</v>
      </c>
      <c r="CC20" s="94">
        <v>2954.8275862068963</v>
      </c>
      <c r="CE20" s="82" t="s">
        <v>85</v>
      </c>
      <c r="CF20" s="94">
        <v>3.7396351575456053</v>
      </c>
      <c r="CG20" s="94">
        <v>4487.5621890547263</v>
      </c>
    </row>
    <row r="21" spans="1:85" x14ac:dyDescent="0.25">
      <c r="A21" s="9" t="s">
        <v>45</v>
      </c>
      <c r="F21" t="s">
        <v>22</v>
      </c>
      <c r="H21" s="9" t="s">
        <v>45</v>
      </c>
      <c r="I21" s="4">
        <v>7.8095238095238093</v>
      </c>
      <c r="J21" s="5">
        <v>1.960784313725477</v>
      </c>
      <c r="K21" s="4">
        <v>156.19047619047618</v>
      </c>
      <c r="L21" s="5">
        <v>2.1072484077104256E-2</v>
      </c>
      <c r="M21" t="s">
        <v>22</v>
      </c>
      <c r="O21" s="9" t="s">
        <v>45</v>
      </c>
      <c r="P21" s="4">
        <v>12.97841726618705</v>
      </c>
      <c r="Q21" s="5">
        <v>2.5806451612903105</v>
      </c>
      <c r="R21" s="4">
        <v>259.56834532374097</v>
      </c>
      <c r="S21" s="5">
        <v>3.6013000693250197E-2</v>
      </c>
      <c r="T21" t="s">
        <v>22</v>
      </c>
      <c r="V21" s="9" t="s">
        <v>69</v>
      </c>
      <c r="W21" s="4">
        <v>4.6590909090909092</v>
      </c>
      <c r="X21" s="5">
        <v>0.98039215686274261</v>
      </c>
      <c r="Y21" s="4">
        <v>698.86363636363637</v>
      </c>
      <c r="Z21" s="5">
        <v>9.1448359111609548E-2</v>
      </c>
      <c r="AA21" t="s">
        <v>24</v>
      </c>
      <c r="AC21" s="9" t="s">
        <v>69</v>
      </c>
      <c r="AH21" t="s">
        <v>24</v>
      </c>
      <c r="AJ21" s="9" t="s">
        <v>69</v>
      </c>
      <c r="AO21" t="s">
        <v>24</v>
      </c>
      <c r="AQ21" s="9" t="s">
        <v>69</v>
      </c>
      <c r="AV21" t="s">
        <v>24</v>
      </c>
      <c r="AX21" s="9" t="s">
        <v>91</v>
      </c>
      <c r="AY21" s="4">
        <v>11.30325814536341</v>
      </c>
      <c r="AZ21" s="5">
        <v>1.9417475728155269</v>
      </c>
      <c r="BA21" s="4">
        <v>2034.5864661654139</v>
      </c>
      <c r="BB21" s="5">
        <v>0.50232324500816239</v>
      </c>
      <c r="BC21" t="s">
        <v>24</v>
      </c>
      <c r="BE21" s="9" t="s">
        <v>91</v>
      </c>
      <c r="BJ21" t="s">
        <v>24</v>
      </c>
      <c r="BL21" s="9" t="s">
        <v>91</v>
      </c>
      <c r="BM21" s="4">
        <v>15.551724137931034</v>
      </c>
      <c r="BN21" s="5">
        <v>1.8867924528301963</v>
      </c>
      <c r="BO21" s="4">
        <v>2799.3103448275861</v>
      </c>
      <c r="BP21" s="5">
        <v>0.30132078946046836</v>
      </c>
      <c r="BQ21" t="s">
        <v>24</v>
      </c>
      <c r="BS21" s="9" t="s">
        <v>91</v>
      </c>
      <c r="BX21" t="s">
        <v>24</v>
      </c>
      <c r="CE21" s="82" t="s">
        <v>31</v>
      </c>
      <c r="CF21" s="295">
        <f>AVERAGE(CB38:CB40)</f>
        <v>10.512906351209169</v>
      </c>
      <c r="CG21" s="295">
        <f>AVERAGE(CC38:CC40)</f>
        <v>24605.835352886188</v>
      </c>
    </row>
    <row r="22" spans="1:85" x14ac:dyDescent="0.25">
      <c r="A22" s="9" t="s">
        <v>32</v>
      </c>
      <c r="B22" s="4">
        <v>4.2952380952380951</v>
      </c>
      <c r="C22" s="5">
        <v>2.5000000000000107</v>
      </c>
      <c r="D22" s="4">
        <v>566.97142857142853</v>
      </c>
      <c r="E22" s="5">
        <v>0.20727503984548507</v>
      </c>
      <c r="F22" t="s">
        <v>24</v>
      </c>
      <c r="H22" s="9" t="s">
        <v>32</v>
      </c>
      <c r="I22" s="4">
        <v>7.8095238095238093</v>
      </c>
      <c r="J22" s="5">
        <v>1.960784313725477</v>
      </c>
      <c r="K22" s="4">
        <v>1030.8571428571429</v>
      </c>
      <c r="L22" s="5">
        <v>0.1390783949088881</v>
      </c>
      <c r="M22" t="s">
        <v>24</v>
      </c>
      <c r="O22" s="9" t="s">
        <v>32</v>
      </c>
      <c r="P22" s="4">
        <v>3.2446043165467624</v>
      </c>
      <c r="Q22" s="5">
        <v>0.64516129032257763</v>
      </c>
      <c r="R22" s="4">
        <v>428.28776978417261</v>
      </c>
      <c r="S22" s="5">
        <v>5.9421451143862825E-2</v>
      </c>
      <c r="T22" t="s">
        <v>24</v>
      </c>
      <c r="V22" s="9" t="s">
        <v>91</v>
      </c>
      <c r="AA22" t="s">
        <v>24</v>
      </c>
      <c r="AC22" s="9" t="s">
        <v>91</v>
      </c>
      <c r="AH22" t="s">
        <v>24</v>
      </c>
      <c r="AJ22" s="9" t="s">
        <v>91</v>
      </c>
      <c r="AO22" t="s">
        <v>24</v>
      </c>
      <c r="AQ22" s="9" t="s">
        <v>91</v>
      </c>
      <c r="AR22" s="4">
        <v>3.6051159072741807</v>
      </c>
      <c r="AS22" s="5">
        <v>1.2345679012345825</v>
      </c>
      <c r="AT22" s="4">
        <v>648.92086330935251</v>
      </c>
      <c r="AU22" s="5">
        <v>0.38740503196091602</v>
      </c>
      <c r="AV22" t="s">
        <v>24</v>
      </c>
      <c r="AX22" s="9" t="s">
        <v>25</v>
      </c>
      <c r="AY22" s="4">
        <v>33.909774436090224</v>
      </c>
      <c r="AZ22" s="5">
        <v>5.8252427184465798</v>
      </c>
      <c r="BA22" s="4">
        <v>1695.4887218045112</v>
      </c>
      <c r="BB22" s="5">
        <v>0.41860270417346862</v>
      </c>
      <c r="BC22" t="s">
        <v>24</v>
      </c>
      <c r="BE22" s="9" t="s">
        <v>25</v>
      </c>
      <c r="BF22" s="4">
        <v>17.686274509803923</v>
      </c>
      <c r="BG22" s="5">
        <v>2.7173913043478271E-2</v>
      </c>
      <c r="BH22" s="4">
        <v>884.31372549019613</v>
      </c>
      <c r="BI22" s="5">
        <v>5.6907163929052554E-2</v>
      </c>
      <c r="BJ22" t="s">
        <v>24</v>
      </c>
      <c r="BL22" s="9" t="s">
        <v>25</v>
      </c>
      <c r="BM22" s="4">
        <v>7.7758620689655169</v>
      </c>
      <c r="BN22" s="5">
        <v>0.94339622641509813</v>
      </c>
      <c r="BO22" s="4">
        <v>388.79310344827587</v>
      </c>
      <c r="BP22" s="5">
        <v>4.1850109647287276E-2</v>
      </c>
      <c r="BQ22" t="s">
        <v>24</v>
      </c>
      <c r="BS22" s="9" t="s">
        <v>25</v>
      </c>
      <c r="BT22" s="4">
        <v>31.760563380281692</v>
      </c>
      <c r="BU22" s="5">
        <v>9.5238095238095948</v>
      </c>
      <c r="BV22" s="4">
        <v>1588.0281690140846</v>
      </c>
      <c r="BW22" s="5">
        <v>1.0668373606443733</v>
      </c>
      <c r="BX22" t="s">
        <v>24</v>
      </c>
      <c r="CA22" s="82" t="s">
        <v>30</v>
      </c>
      <c r="CB22" s="94">
        <v>12.541589585474478</v>
      </c>
      <c r="CC22" s="94">
        <v>4640.3881466255571</v>
      </c>
      <c r="CE22" s="82" t="s">
        <v>29</v>
      </c>
      <c r="CF22" s="295">
        <f>AVERAGE(CB41:CB43)</f>
        <v>11.706967010953656</v>
      </c>
      <c r="CG22" s="295">
        <f>AVERAGE(CC41:CC43)</f>
        <v>28352.743789141576</v>
      </c>
    </row>
    <row r="23" spans="1:85" x14ac:dyDescent="0.25">
      <c r="A23" s="9" t="s">
        <v>25</v>
      </c>
      <c r="B23" s="4">
        <v>25.771428571428572</v>
      </c>
      <c r="C23" s="5">
        <v>15.000000000000064</v>
      </c>
      <c r="D23" s="4">
        <v>1288.5714285714287</v>
      </c>
      <c r="E23" s="5">
        <v>0.47107963601246616</v>
      </c>
      <c r="F23" t="s">
        <v>24</v>
      </c>
      <c r="H23" s="9" t="s">
        <v>25</v>
      </c>
      <c r="I23" s="4">
        <v>7.8095238095238093</v>
      </c>
      <c r="J23" s="5">
        <v>1.960784313725477</v>
      </c>
      <c r="K23" s="4">
        <v>390.47619047619048</v>
      </c>
      <c r="L23" s="5">
        <v>5.268121019276064E-2</v>
      </c>
      <c r="M23" t="s">
        <v>24</v>
      </c>
      <c r="O23" s="9" t="s">
        <v>25</v>
      </c>
      <c r="P23" s="4">
        <v>19.467625899280577</v>
      </c>
      <c r="Q23" s="5">
        <v>3.8709677419354662</v>
      </c>
      <c r="R23" s="4">
        <v>973.38129496402883</v>
      </c>
      <c r="S23" s="5">
        <v>0.13504875259968827</v>
      </c>
      <c r="T23" t="s">
        <v>24</v>
      </c>
      <c r="V23" s="9" t="s">
        <v>32</v>
      </c>
      <c r="AA23" t="s">
        <v>24</v>
      </c>
      <c r="AC23" s="9" t="s">
        <v>32</v>
      </c>
      <c r="AH23" t="s">
        <v>24</v>
      </c>
      <c r="AJ23" s="9" t="s">
        <v>32</v>
      </c>
      <c r="AK23" s="4">
        <v>3.7396351575456053</v>
      </c>
      <c r="AL23" s="5">
        <v>1.0309278350515354</v>
      </c>
      <c r="AM23" s="4">
        <v>493.6318407960199</v>
      </c>
      <c r="AN23" s="5">
        <v>0.19134871854343077</v>
      </c>
      <c r="AO23" t="s">
        <v>24</v>
      </c>
      <c r="AQ23" s="9" t="s">
        <v>32</v>
      </c>
      <c r="AR23" s="4">
        <v>3.6051159072741807</v>
      </c>
      <c r="AS23" s="5">
        <v>1.2345679012345825</v>
      </c>
      <c r="AT23" s="4">
        <v>475.87529976019187</v>
      </c>
      <c r="AU23" s="5">
        <v>0.28409702343800508</v>
      </c>
      <c r="AV23" t="s">
        <v>24</v>
      </c>
      <c r="AX23" s="9" t="s">
        <v>40</v>
      </c>
      <c r="AY23" s="4">
        <v>33.909774436090224</v>
      </c>
      <c r="AZ23" s="5">
        <v>5.8252427184465798</v>
      </c>
      <c r="BA23" s="4">
        <v>32078.646616541351</v>
      </c>
      <c r="BB23" s="5">
        <v>7.9199631629620253</v>
      </c>
      <c r="BC23" t="s">
        <v>24</v>
      </c>
      <c r="BE23" s="9" t="s">
        <v>40</v>
      </c>
      <c r="BJ23" t="s">
        <v>24</v>
      </c>
      <c r="BL23" s="9" t="s">
        <v>40</v>
      </c>
      <c r="BM23" s="4">
        <v>7.7758620689655169</v>
      </c>
      <c r="BN23" s="5">
        <v>0.94339622641509813</v>
      </c>
      <c r="BO23" s="4">
        <v>6842.7586206896549</v>
      </c>
      <c r="BP23" s="5">
        <v>0.73656192979225599</v>
      </c>
      <c r="BQ23" t="s">
        <v>24</v>
      </c>
      <c r="BS23" s="9" t="s">
        <v>40</v>
      </c>
      <c r="BT23" s="4">
        <v>11.910211267605634</v>
      </c>
      <c r="BU23" s="5">
        <v>3.5714285714285983</v>
      </c>
      <c r="BV23" s="4">
        <v>28822.711267605635</v>
      </c>
      <c r="BW23" s="5">
        <v>19.363098095695378</v>
      </c>
      <c r="BX23" t="s">
        <v>24</v>
      </c>
      <c r="CA23" s="82" t="s">
        <v>30</v>
      </c>
      <c r="CB23" s="94">
        <v>8.8529416177596136</v>
      </c>
      <c r="CC23" s="94">
        <v>3275.588398571057</v>
      </c>
      <c r="CE23" s="82" t="s">
        <v>92</v>
      </c>
      <c r="CF23" s="94">
        <v>5.6516290726817049</v>
      </c>
      <c r="CG23" s="94">
        <v>1412.9072681704263</v>
      </c>
    </row>
    <row r="24" spans="1:85" x14ac:dyDescent="0.25">
      <c r="A24" s="9" t="s">
        <v>40</v>
      </c>
      <c r="B24" s="4">
        <v>2.1476190476190475</v>
      </c>
      <c r="C24" s="5">
        <v>1.2500000000000053</v>
      </c>
      <c r="D24" s="4">
        <v>1417.4285714285716</v>
      </c>
      <c r="E24" s="5">
        <v>0.51818759961371286</v>
      </c>
      <c r="F24" t="s">
        <v>24</v>
      </c>
      <c r="H24" s="9" t="s">
        <v>40</v>
      </c>
      <c r="M24" t="s">
        <v>24</v>
      </c>
      <c r="O24" s="9" t="s">
        <v>40</v>
      </c>
      <c r="T24" t="s">
        <v>24</v>
      </c>
      <c r="V24" s="9" t="s">
        <v>25</v>
      </c>
      <c r="W24" s="4">
        <v>13.977272727272728</v>
      </c>
      <c r="X24" s="5">
        <v>2.941176470588228</v>
      </c>
      <c r="Y24" s="4">
        <v>698.86363636363637</v>
      </c>
      <c r="Z24" s="5">
        <v>9.1448359111609548E-2</v>
      </c>
      <c r="AA24" t="s">
        <v>24</v>
      </c>
      <c r="AC24" s="9" t="s">
        <v>25</v>
      </c>
      <c r="AD24" s="4">
        <v>26.591981132075471</v>
      </c>
      <c r="AE24" s="5">
        <v>5.1020408163265429</v>
      </c>
      <c r="AF24" s="4">
        <v>1329.5990566037735</v>
      </c>
      <c r="AG24" s="5">
        <v>0.22103550714386716</v>
      </c>
      <c r="AH24" t="s">
        <v>24</v>
      </c>
      <c r="AJ24" s="9" t="s">
        <v>25</v>
      </c>
      <c r="AK24" s="4">
        <v>56.094527363184078</v>
      </c>
      <c r="AL24" s="5">
        <v>15.463917525773031</v>
      </c>
      <c r="AM24" s="4">
        <v>2804.726368159204</v>
      </c>
      <c r="AN24" s="5">
        <v>1.0872086280876749</v>
      </c>
      <c r="AO24" t="s">
        <v>24</v>
      </c>
      <c r="AQ24" s="9" t="s">
        <v>25</v>
      </c>
      <c r="AR24" s="4">
        <v>46.866506794564344</v>
      </c>
      <c r="AS24" s="5">
        <v>16.049382716049571</v>
      </c>
      <c r="AT24" s="4">
        <v>2343.3253397282174</v>
      </c>
      <c r="AU24" s="5">
        <v>1.3989626154144188</v>
      </c>
      <c r="AV24" t="s">
        <v>24</v>
      </c>
      <c r="AX24" s="9" t="s">
        <v>70</v>
      </c>
      <c r="BC24" t="s">
        <v>24</v>
      </c>
      <c r="BE24" s="9" t="s">
        <v>70</v>
      </c>
      <c r="BJ24" t="s">
        <v>24</v>
      </c>
      <c r="BL24" s="9" t="s">
        <v>70</v>
      </c>
      <c r="BM24" s="4">
        <v>7.7758620689655169</v>
      </c>
      <c r="BN24" s="5">
        <v>0.94339622641509813</v>
      </c>
      <c r="BO24" s="4">
        <v>2954.8275862068963</v>
      </c>
      <c r="BP24" s="5">
        <v>0.31806083331938328</v>
      </c>
      <c r="BQ24" t="s">
        <v>24</v>
      </c>
      <c r="BS24" s="9" t="s">
        <v>70</v>
      </c>
      <c r="BX24" t="s">
        <v>24</v>
      </c>
      <c r="CA24" s="82" t="s">
        <v>30</v>
      </c>
      <c r="CB24" s="94">
        <v>18.858634076740195</v>
      </c>
      <c r="CC24" s="94">
        <v>6977.6946083938719</v>
      </c>
      <c r="CE24" s="82" t="s">
        <v>83</v>
      </c>
      <c r="CF24" s="94">
        <v>3.7396351575456053</v>
      </c>
      <c r="CG24" s="94">
        <v>224.37810945273631</v>
      </c>
    </row>
    <row r="25" spans="1:85" x14ac:dyDescent="0.25">
      <c r="A25" s="9" t="s">
        <v>49</v>
      </c>
      <c r="F25" t="s">
        <v>24</v>
      </c>
      <c r="H25" s="9" t="s">
        <v>49</v>
      </c>
      <c r="I25" s="4">
        <v>3.9047619047619047</v>
      </c>
      <c r="J25" s="5">
        <v>0.98039215686273851</v>
      </c>
      <c r="K25" s="4">
        <v>648.19047619047615</v>
      </c>
      <c r="L25" s="5">
        <v>8.7450808919982664E-2</v>
      </c>
      <c r="M25" t="s">
        <v>24</v>
      </c>
      <c r="O25" s="9" t="s">
        <v>49</v>
      </c>
      <c r="T25" t="s">
        <v>24</v>
      </c>
      <c r="V25" s="9" t="s">
        <v>49</v>
      </c>
      <c r="AA25" t="s">
        <v>24</v>
      </c>
      <c r="AC25" s="9" t="s">
        <v>49</v>
      </c>
      <c r="AH25" t="s">
        <v>24</v>
      </c>
      <c r="AJ25" s="9" t="s">
        <v>49</v>
      </c>
      <c r="AO25" t="s">
        <v>24</v>
      </c>
      <c r="AQ25" s="9" t="s">
        <v>49</v>
      </c>
      <c r="AR25" s="4">
        <v>3.6051159072741807</v>
      </c>
      <c r="AS25" s="5">
        <v>1.2345679012345825</v>
      </c>
      <c r="AT25" s="4">
        <v>598.44924060751396</v>
      </c>
      <c r="AU25" s="5">
        <v>0.35727352947506696</v>
      </c>
      <c r="AV25" t="s">
        <v>24</v>
      </c>
      <c r="AX25" s="9" t="s">
        <v>101</v>
      </c>
      <c r="BC25" t="s">
        <v>24</v>
      </c>
      <c r="BE25" s="9" t="s">
        <v>101</v>
      </c>
      <c r="BJ25" t="s">
        <v>24</v>
      </c>
      <c r="BL25" s="9" t="s">
        <v>101</v>
      </c>
      <c r="BM25" s="4">
        <v>23.327586206896552</v>
      </c>
      <c r="BN25" s="5">
        <v>2.8301886792452944</v>
      </c>
      <c r="BO25" s="4">
        <v>1283.0172413793102</v>
      </c>
      <c r="BP25" s="5">
        <v>0.13810536183604799</v>
      </c>
      <c r="BQ25" t="s">
        <v>24</v>
      </c>
      <c r="BS25" s="9" t="s">
        <v>101</v>
      </c>
      <c r="BT25" s="4">
        <v>3.9700704225352115</v>
      </c>
      <c r="BU25" s="5">
        <v>1.1904761904761993</v>
      </c>
      <c r="BV25" s="4">
        <v>218.35387323943664</v>
      </c>
      <c r="BW25" s="5">
        <v>0.14669013708860135</v>
      </c>
      <c r="BX25" t="s">
        <v>24</v>
      </c>
      <c r="CA25" s="82" t="s">
        <v>51</v>
      </c>
      <c r="CB25" s="94">
        <v>5.1969852689277145</v>
      </c>
      <c r="CC25" s="94">
        <v>727.57793764988003</v>
      </c>
      <c r="CE25" s="82" t="s">
        <v>35</v>
      </c>
      <c r="CF25" s="295">
        <f>AVERAGE(CB46:CB48)</f>
        <v>11.477045172711863</v>
      </c>
      <c r="CG25" s="295">
        <f>AVERAGE(CC46:CC48)</f>
        <v>6943.1165928806777</v>
      </c>
    </row>
    <row r="26" spans="1:85" x14ac:dyDescent="0.25">
      <c r="A26" s="9" t="s">
        <v>39</v>
      </c>
      <c r="B26" s="4">
        <v>2.1476190476190475</v>
      </c>
      <c r="C26" s="5">
        <v>1.2500000000000053</v>
      </c>
      <c r="D26" s="4">
        <v>987.90476190476181</v>
      </c>
      <c r="E26" s="5">
        <v>0.36116105427622403</v>
      </c>
      <c r="F26" t="s">
        <v>24</v>
      </c>
      <c r="H26" s="9" t="s">
        <v>39</v>
      </c>
      <c r="I26" s="4">
        <v>7.8095238095238093</v>
      </c>
      <c r="J26" s="5">
        <v>1.960784313725477</v>
      </c>
      <c r="K26" s="4">
        <v>3592.3809523809523</v>
      </c>
      <c r="L26" s="5">
        <v>0.48466713377339793</v>
      </c>
      <c r="M26" t="s">
        <v>24</v>
      </c>
      <c r="O26" s="9" t="s">
        <v>39</v>
      </c>
      <c r="P26" s="4">
        <v>9.7338129496402885</v>
      </c>
      <c r="Q26" s="5">
        <v>1.9354838709677331</v>
      </c>
      <c r="R26" s="4">
        <v>4477.553956834533</v>
      </c>
      <c r="S26" s="5">
        <v>0.62122426195856606</v>
      </c>
      <c r="T26" t="s">
        <v>24</v>
      </c>
      <c r="V26" s="9" t="s">
        <v>40</v>
      </c>
      <c r="AA26" t="s">
        <v>24</v>
      </c>
      <c r="AC26" s="9" t="s">
        <v>40</v>
      </c>
      <c r="AD26" s="4">
        <v>21.273584905660378</v>
      </c>
      <c r="AE26" s="5">
        <v>4.0816326530612335</v>
      </c>
      <c r="AF26" s="4">
        <v>28081.132075471702</v>
      </c>
      <c r="AG26" s="5">
        <v>4.6682699108784753</v>
      </c>
      <c r="AH26" t="s">
        <v>24</v>
      </c>
      <c r="AJ26" s="9" t="s">
        <v>40</v>
      </c>
      <c r="AK26" s="4">
        <v>29.917081260364842</v>
      </c>
      <c r="AL26" s="5">
        <v>8.2474226804122832</v>
      </c>
      <c r="AM26" s="4">
        <v>33566.965174129349</v>
      </c>
      <c r="AN26" s="5">
        <v>13.011712860953292</v>
      </c>
      <c r="AO26" t="s">
        <v>24</v>
      </c>
      <c r="AQ26" s="9" t="s">
        <v>40</v>
      </c>
      <c r="AR26" s="4">
        <v>14.420463629096723</v>
      </c>
      <c r="AS26" s="5">
        <v>4.93827160493833</v>
      </c>
      <c r="AT26" s="4">
        <v>12055.50759392486</v>
      </c>
      <c r="AU26" s="5">
        <v>7.197124593762795</v>
      </c>
      <c r="AV26" t="s">
        <v>24</v>
      </c>
      <c r="AX26" s="9" t="s">
        <v>81</v>
      </c>
      <c r="AY26" s="4">
        <v>5.6516290726817049</v>
      </c>
      <c r="AZ26" s="5">
        <v>0.97087378640776345</v>
      </c>
      <c r="BA26" s="4">
        <v>1582.4561403508774</v>
      </c>
      <c r="BB26" s="5">
        <v>0.39069585722857081</v>
      </c>
      <c r="BC26" t="s">
        <v>24</v>
      </c>
      <c r="BE26" s="9" t="s">
        <v>81</v>
      </c>
      <c r="BJ26" t="s">
        <v>24</v>
      </c>
      <c r="BL26" s="9" t="s">
        <v>81</v>
      </c>
      <c r="BQ26" t="s">
        <v>24</v>
      </c>
      <c r="BS26" s="9" t="s">
        <v>81</v>
      </c>
      <c r="BX26" t="s">
        <v>24</v>
      </c>
      <c r="CA26" s="82" t="s">
        <v>51</v>
      </c>
      <c r="CB26" s="94">
        <v>4.5723740976838689</v>
      </c>
      <c r="CC26" s="94">
        <v>640.13237367574175</v>
      </c>
      <c r="CE26" s="82" t="s">
        <v>48</v>
      </c>
      <c r="CF26" s="295">
        <f>AVERAGE(CB49:CB50)</f>
        <v>4.2385680012228866</v>
      </c>
      <c r="CG26" s="295">
        <f>AVERAGE(CC49:CC50)</f>
        <v>402.66396011617428</v>
      </c>
    </row>
    <row r="27" spans="1:85" x14ac:dyDescent="0.25">
      <c r="A27" s="9" t="s">
        <v>30</v>
      </c>
      <c r="B27" s="4">
        <v>6.4428571428571431</v>
      </c>
      <c r="C27" s="5">
        <v>3.750000000000016</v>
      </c>
      <c r="D27" s="4">
        <v>2383.8571428571431</v>
      </c>
      <c r="E27" s="5">
        <v>0.87149732662306256</v>
      </c>
      <c r="F27" t="s">
        <v>24</v>
      </c>
      <c r="H27" s="9" t="s">
        <v>30</v>
      </c>
      <c r="I27" s="4">
        <v>11.714285714285715</v>
      </c>
      <c r="J27" s="5">
        <v>2.941176470588216</v>
      </c>
      <c r="K27" s="4">
        <v>4334.2857142857147</v>
      </c>
      <c r="L27" s="5">
        <v>0.58476143313964324</v>
      </c>
      <c r="M27" t="s">
        <v>24</v>
      </c>
      <c r="O27" s="9" t="s">
        <v>30</v>
      </c>
      <c r="P27" s="4">
        <v>19.467625899280577</v>
      </c>
      <c r="Q27" s="5">
        <v>3.8709677419354662</v>
      </c>
      <c r="R27" s="4">
        <v>7203.0215827338134</v>
      </c>
      <c r="S27" s="5">
        <v>0.99936076923769313</v>
      </c>
      <c r="T27" t="s">
        <v>24</v>
      </c>
      <c r="V27" s="9" t="s">
        <v>51</v>
      </c>
      <c r="W27" s="4">
        <v>4.6590909090909092</v>
      </c>
      <c r="X27" s="5">
        <v>0.98039215686274261</v>
      </c>
      <c r="Y27" s="4">
        <v>652.27272727272725</v>
      </c>
      <c r="Z27" s="5">
        <v>8.5351801837502239E-2</v>
      </c>
      <c r="AA27" t="s">
        <v>24</v>
      </c>
      <c r="AC27" s="9" t="s">
        <v>51</v>
      </c>
      <c r="AD27" s="4">
        <v>5.3183962264150946</v>
      </c>
      <c r="AE27" s="5">
        <v>1.0204081632653084</v>
      </c>
      <c r="AF27" s="4">
        <v>744.57547169811323</v>
      </c>
      <c r="AG27" s="5">
        <v>0.12377988400056562</v>
      </c>
      <c r="AH27" t="s">
        <v>24</v>
      </c>
      <c r="AJ27" s="9" t="s">
        <v>51</v>
      </c>
      <c r="AK27" s="4">
        <v>3.7396351575456053</v>
      </c>
      <c r="AL27" s="5">
        <v>1.0309278350515354</v>
      </c>
      <c r="AM27" s="4">
        <v>523.54892205638475</v>
      </c>
      <c r="AN27" s="5">
        <v>0.20294561057636598</v>
      </c>
      <c r="AO27" t="s">
        <v>24</v>
      </c>
      <c r="AQ27" s="9" t="s">
        <v>51</v>
      </c>
      <c r="AV27" t="s">
        <v>24</v>
      </c>
      <c r="AX27" s="9" t="s">
        <v>39</v>
      </c>
      <c r="AY27" s="4">
        <v>5.6516290726817049</v>
      </c>
      <c r="AZ27" s="5">
        <v>0.97087378640776345</v>
      </c>
      <c r="BA27" s="4">
        <v>2599.7493734335844</v>
      </c>
      <c r="BB27" s="5">
        <v>0.64185747973265195</v>
      </c>
      <c r="BC27" t="s">
        <v>24</v>
      </c>
      <c r="BE27" s="9" t="s">
        <v>39</v>
      </c>
      <c r="BJ27" t="s">
        <v>24</v>
      </c>
      <c r="BL27" s="9" t="s">
        <v>39</v>
      </c>
      <c r="BQ27" t="s">
        <v>24</v>
      </c>
      <c r="BS27" s="9" t="s">
        <v>39</v>
      </c>
      <c r="BT27" s="4">
        <v>7.9401408450704229</v>
      </c>
      <c r="BU27" s="5">
        <v>2.3809523809523987</v>
      </c>
      <c r="BV27" s="4">
        <v>3652.4647887323945</v>
      </c>
      <c r="BW27" s="5">
        <v>2.4537259294820588</v>
      </c>
      <c r="BX27" t="s">
        <v>24</v>
      </c>
      <c r="CA27" s="82" t="s">
        <v>73</v>
      </c>
      <c r="CB27" s="94">
        <v>5.3183962264150946</v>
      </c>
      <c r="CC27" s="94">
        <v>1542.3349056603774</v>
      </c>
      <c r="CE27" s="82" t="s">
        <v>102</v>
      </c>
      <c r="CF27" s="94">
        <v>7.7758620689655169</v>
      </c>
      <c r="CG27" s="94">
        <v>1492.9655172413793</v>
      </c>
    </row>
    <row r="28" spans="1:85" x14ac:dyDescent="0.25">
      <c r="A28" s="9" t="s">
        <v>51</v>
      </c>
      <c r="F28" t="s">
        <v>24</v>
      </c>
      <c r="H28" s="9" t="s">
        <v>51</v>
      </c>
      <c r="I28" s="4">
        <v>3.9047619047619047</v>
      </c>
      <c r="J28" s="5">
        <v>0.98039215686273851</v>
      </c>
      <c r="K28" s="4">
        <v>546.66666666666663</v>
      </c>
      <c r="L28" s="5">
        <v>7.3753694269864903E-2</v>
      </c>
      <c r="M28" t="s">
        <v>24</v>
      </c>
      <c r="O28" s="9" t="s">
        <v>51</v>
      </c>
      <c r="P28" s="4">
        <v>6.4892086330935248</v>
      </c>
      <c r="Q28" s="5">
        <v>1.2903225806451553</v>
      </c>
      <c r="R28" s="4">
        <v>908.48920863309343</v>
      </c>
      <c r="S28" s="5">
        <v>0.12604550242637569</v>
      </c>
      <c r="T28" t="s">
        <v>24</v>
      </c>
      <c r="V28" s="9" t="s">
        <v>30</v>
      </c>
      <c r="W28" s="4">
        <v>4.6590909090909092</v>
      </c>
      <c r="X28" s="5">
        <v>0.98039215686274261</v>
      </c>
      <c r="Y28" s="4">
        <v>1723.8636363636365</v>
      </c>
      <c r="Z28" s="5">
        <v>0.22557261914197022</v>
      </c>
      <c r="AA28" t="s">
        <v>24</v>
      </c>
      <c r="AC28" s="9" t="s">
        <v>30</v>
      </c>
      <c r="AH28" t="s">
        <v>24</v>
      </c>
      <c r="AJ28" s="9" t="s">
        <v>30</v>
      </c>
      <c r="AK28" s="4">
        <v>7.4792703150912105</v>
      </c>
      <c r="AL28" s="5">
        <v>2.0618556701030708</v>
      </c>
      <c r="AM28" s="4">
        <v>2767.3300165837477</v>
      </c>
      <c r="AN28" s="5">
        <v>1.0727125130465058</v>
      </c>
      <c r="AO28" t="s">
        <v>24</v>
      </c>
      <c r="AQ28" s="9" t="s">
        <v>30</v>
      </c>
      <c r="AR28" s="4">
        <v>14.420463629096723</v>
      </c>
      <c r="AS28" s="5">
        <v>4.93827160493833</v>
      </c>
      <c r="AT28" s="4">
        <v>5335.5715427657879</v>
      </c>
      <c r="AU28" s="5">
        <v>3.185330262789754</v>
      </c>
      <c r="AV28" t="s">
        <v>24</v>
      </c>
      <c r="AX28" s="9" t="s">
        <v>73</v>
      </c>
      <c r="BC28" t="s">
        <v>24</v>
      </c>
      <c r="BE28" s="9" t="s">
        <v>73</v>
      </c>
      <c r="BJ28" t="s">
        <v>24</v>
      </c>
      <c r="BL28" s="9" t="s">
        <v>73</v>
      </c>
      <c r="BQ28" t="s">
        <v>24</v>
      </c>
      <c r="BS28" s="9" t="s">
        <v>73</v>
      </c>
      <c r="BT28" s="4">
        <v>3.9700704225352115</v>
      </c>
      <c r="BU28" s="5">
        <v>1.1904761904761993</v>
      </c>
      <c r="BV28" s="4">
        <v>1151.3204225352113</v>
      </c>
      <c r="BW28" s="5">
        <v>0.7734570864671706</v>
      </c>
      <c r="BX28" t="s">
        <v>24</v>
      </c>
      <c r="CA28" s="82" t="s">
        <v>73</v>
      </c>
      <c r="CB28" s="94">
        <v>3.9700704225352115</v>
      </c>
      <c r="CC28" s="94">
        <v>1151.3204225352113</v>
      </c>
      <c r="CE28" s="82" t="s">
        <v>36</v>
      </c>
      <c r="CF28" s="295">
        <f>AVERAGE(CB52:CB53)</f>
        <v>3.1398612279007958</v>
      </c>
      <c r="CG28" s="295">
        <f>AVERAGE(CC52:CC53)</f>
        <v>549.47571488263929</v>
      </c>
    </row>
    <row r="29" spans="1:85" x14ac:dyDescent="0.25">
      <c r="A29" s="9" t="s">
        <v>62</v>
      </c>
      <c r="F29" t="s">
        <v>24</v>
      </c>
      <c r="H29" s="9" t="s">
        <v>62</v>
      </c>
      <c r="M29" t="s">
        <v>24</v>
      </c>
      <c r="O29" s="9" t="s">
        <v>62</v>
      </c>
      <c r="P29" s="4">
        <v>3.2446043165467624</v>
      </c>
      <c r="Q29" s="5">
        <v>0.64516129032257763</v>
      </c>
      <c r="R29" s="4">
        <v>934.44604316546759</v>
      </c>
      <c r="S29" s="5">
        <v>0.12964680249570071</v>
      </c>
      <c r="T29" t="s">
        <v>24</v>
      </c>
      <c r="V29" s="9" t="s">
        <v>73</v>
      </c>
      <c r="AA29" t="s">
        <v>24</v>
      </c>
      <c r="AC29" s="9" t="s">
        <v>73</v>
      </c>
      <c r="AD29" s="4">
        <v>5.3183962264150946</v>
      </c>
      <c r="AE29" s="5">
        <v>1.0204081632653084</v>
      </c>
      <c r="AF29" s="4">
        <v>1542.3349056603774</v>
      </c>
      <c r="AG29" s="5">
        <v>0.25640118828688596</v>
      </c>
      <c r="AH29" t="s">
        <v>24</v>
      </c>
      <c r="AJ29" s="9" t="s">
        <v>73</v>
      </c>
      <c r="AO29" t="s">
        <v>24</v>
      </c>
      <c r="AQ29" s="9" t="s">
        <v>73</v>
      </c>
      <c r="AV29" t="s">
        <v>24</v>
      </c>
      <c r="AX29" s="9" t="s">
        <v>30</v>
      </c>
      <c r="AY29" s="4">
        <v>5.6516290726817049</v>
      </c>
      <c r="AZ29" s="5">
        <v>0.97087378640776345</v>
      </c>
      <c r="BA29" s="4">
        <v>2091.1027568922309</v>
      </c>
      <c r="BB29" s="5">
        <v>0.51627666848061138</v>
      </c>
      <c r="BC29" t="s">
        <v>24</v>
      </c>
      <c r="BE29" s="9" t="s">
        <v>30</v>
      </c>
      <c r="BF29" s="4">
        <v>35.372549019607845</v>
      </c>
      <c r="BG29" s="5">
        <v>5.4347826086956541E-2</v>
      </c>
      <c r="BH29" s="4">
        <v>13087.843137254902</v>
      </c>
      <c r="BI29" s="5">
        <v>0.84222602614997777</v>
      </c>
      <c r="BJ29" t="s">
        <v>24</v>
      </c>
      <c r="BL29" s="9" t="s">
        <v>30</v>
      </c>
      <c r="BM29" s="4">
        <v>15.551724137931034</v>
      </c>
      <c r="BN29" s="5">
        <v>1.8867924528301963</v>
      </c>
      <c r="BO29" s="4">
        <v>5754.1379310344828</v>
      </c>
      <c r="BP29" s="5">
        <v>0.61938162277985165</v>
      </c>
      <c r="BQ29" t="s">
        <v>24</v>
      </c>
      <c r="BX29" t="s">
        <v>24</v>
      </c>
      <c r="CE29" s="82" t="s">
        <v>96</v>
      </c>
      <c r="CF29" s="94">
        <v>5.6516290726817049</v>
      </c>
      <c r="CG29" s="94">
        <v>248.67167919799502</v>
      </c>
    </row>
    <row r="30" spans="1:85" x14ac:dyDescent="0.25">
      <c r="A30" s="9" t="s">
        <v>59</v>
      </c>
      <c r="F30" t="s">
        <v>24</v>
      </c>
      <c r="H30" s="9" t="s">
        <v>59</v>
      </c>
      <c r="M30" t="s">
        <v>24</v>
      </c>
      <c r="O30" s="9" t="s">
        <v>59</v>
      </c>
      <c r="P30" s="4">
        <v>3.2446043165467624</v>
      </c>
      <c r="Q30" s="5">
        <v>0.64516129032257763</v>
      </c>
      <c r="R30" s="4">
        <v>584.02877697841723</v>
      </c>
      <c r="S30" s="5">
        <v>8.1029251559812943E-2</v>
      </c>
      <c r="T30" t="s">
        <v>24</v>
      </c>
      <c r="V30" s="9" t="s">
        <v>81</v>
      </c>
      <c r="AA30" t="s">
        <v>24</v>
      </c>
      <c r="AC30" s="9" t="s">
        <v>81</v>
      </c>
      <c r="AH30" t="s">
        <v>24</v>
      </c>
      <c r="AJ30" s="9" t="s">
        <v>81</v>
      </c>
      <c r="AK30" s="4">
        <v>3.7396351575456053</v>
      </c>
      <c r="AL30" s="5">
        <v>1.0309278350515354</v>
      </c>
      <c r="AM30" s="4">
        <v>1047.0978441127695</v>
      </c>
      <c r="AN30" s="5">
        <v>0.40589122115273196</v>
      </c>
      <c r="AO30" t="s">
        <v>24</v>
      </c>
      <c r="AQ30" s="9" t="s">
        <v>81</v>
      </c>
      <c r="AV30" t="s">
        <v>24</v>
      </c>
      <c r="AX30" s="9" t="s">
        <v>59</v>
      </c>
      <c r="AY30" s="4">
        <v>5.6516290726817049</v>
      </c>
      <c r="AZ30" s="5">
        <v>0.97087378640776345</v>
      </c>
      <c r="BA30" s="4">
        <v>1017.2932330827069</v>
      </c>
      <c r="BB30" s="5">
        <v>0.25116162250408119</v>
      </c>
      <c r="BC30" t="s">
        <v>24</v>
      </c>
      <c r="BE30" s="9" t="s">
        <v>59</v>
      </c>
      <c r="BJ30" t="s">
        <v>24</v>
      </c>
      <c r="BL30" s="9" t="s">
        <v>59</v>
      </c>
      <c r="BQ30" t="s">
        <v>24</v>
      </c>
      <c r="BS30" s="9" t="s">
        <v>75</v>
      </c>
      <c r="BT30" s="4">
        <v>3.9700704225352115</v>
      </c>
      <c r="BU30" s="5">
        <v>1.1904761904761993</v>
      </c>
      <c r="BV30" s="4">
        <v>190.56338028169014</v>
      </c>
      <c r="BW30" s="5">
        <v>0.12802048327732479</v>
      </c>
      <c r="BX30" t="s">
        <v>24</v>
      </c>
      <c r="CE30" s="82" t="s">
        <v>95</v>
      </c>
      <c r="CF30" s="94">
        <v>5.6516290726817049</v>
      </c>
      <c r="CG30" s="94">
        <v>1525.9398496240603</v>
      </c>
    </row>
    <row r="31" spans="1:85" x14ac:dyDescent="0.25">
      <c r="A31" s="9" t="s">
        <v>50</v>
      </c>
      <c r="F31" t="s">
        <v>24</v>
      </c>
      <c r="H31" s="9" t="s">
        <v>50</v>
      </c>
      <c r="I31" s="4">
        <v>3.9047619047619047</v>
      </c>
      <c r="J31" s="5">
        <v>0.98039215686273851</v>
      </c>
      <c r="K31" s="4">
        <v>878.57142857142856</v>
      </c>
      <c r="L31" s="5">
        <v>0.11853272293371145</v>
      </c>
      <c r="M31" t="s">
        <v>24</v>
      </c>
      <c r="O31" s="9" t="s">
        <v>50</v>
      </c>
      <c r="T31" t="s">
        <v>24</v>
      </c>
      <c r="V31" s="9" t="s">
        <v>70</v>
      </c>
      <c r="W31" s="4">
        <v>4.6590909090909092</v>
      </c>
      <c r="X31" s="5">
        <v>0.98039215686274261</v>
      </c>
      <c r="Y31" s="4">
        <v>1770.4545454545455</v>
      </c>
      <c r="Z31" s="5">
        <v>0.23166917641607751</v>
      </c>
      <c r="AA31" t="s">
        <v>24</v>
      </c>
      <c r="AC31" s="9" t="s">
        <v>70</v>
      </c>
      <c r="AD31" s="4">
        <v>5.3183962264150946</v>
      </c>
      <c r="AE31" s="5">
        <v>1.0204081632653084</v>
      </c>
      <c r="AF31" s="4">
        <v>2020.990566037736</v>
      </c>
      <c r="AG31" s="5">
        <v>0.33597397085867814</v>
      </c>
      <c r="AH31" t="s">
        <v>24</v>
      </c>
      <c r="AJ31" s="9" t="s">
        <v>39</v>
      </c>
      <c r="AK31" s="4">
        <v>7.4792703150912105</v>
      </c>
      <c r="AL31" s="5">
        <v>2.0618556701030708</v>
      </c>
      <c r="AM31" s="4">
        <v>3440.4643449419568</v>
      </c>
      <c r="AN31" s="5">
        <v>1.3336425837875479</v>
      </c>
      <c r="AO31" t="s">
        <v>24</v>
      </c>
      <c r="AQ31" s="9" t="s">
        <v>39</v>
      </c>
      <c r="AR31" s="4">
        <v>14.420463629096723</v>
      </c>
      <c r="AS31" s="5">
        <v>4.93827160493833</v>
      </c>
      <c r="AT31" s="4">
        <v>6633.4132693844922</v>
      </c>
      <c r="AU31" s="5">
        <v>3.9601403267115858</v>
      </c>
      <c r="AV31" t="s">
        <v>24</v>
      </c>
      <c r="AX31" s="9" t="s">
        <v>31</v>
      </c>
      <c r="AY31" s="4">
        <v>33.909774436090224</v>
      </c>
      <c r="AZ31" s="5">
        <v>5.8252427184465798</v>
      </c>
      <c r="BA31" s="4">
        <v>109850.71428571428</v>
      </c>
      <c r="BB31" s="5">
        <v>27.121269203399027</v>
      </c>
      <c r="BC31" t="s">
        <v>24</v>
      </c>
      <c r="BE31" s="9" t="s">
        <v>31</v>
      </c>
      <c r="BF31" s="4">
        <v>17.686274509803923</v>
      </c>
      <c r="BG31" s="5">
        <v>2.7173913043478271E-2</v>
      </c>
      <c r="BH31" s="4">
        <v>20834.431372549021</v>
      </c>
      <c r="BI31" s="5">
        <v>1.3407327821684782</v>
      </c>
      <c r="BJ31" t="s">
        <v>24</v>
      </c>
      <c r="BL31" s="9" t="s">
        <v>31</v>
      </c>
      <c r="BQ31" t="s">
        <v>24</v>
      </c>
      <c r="BS31" s="9" t="s">
        <v>62</v>
      </c>
      <c r="BT31" s="4">
        <v>7.9401408450704229</v>
      </c>
      <c r="BU31" s="5">
        <v>2.3809523809523987</v>
      </c>
      <c r="BV31" s="4">
        <v>2286.7605633802818</v>
      </c>
      <c r="BW31" s="5">
        <v>1.5362457993278977</v>
      </c>
      <c r="BX31" t="s">
        <v>24</v>
      </c>
      <c r="CA31" s="82" t="s">
        <v>62</v>
      </c>
      <c r="CB31" s="94">
        <v>3.2446043165467624</v>
      </c>
      <c r="CC31" s="94">
        <v>934.44604316546759</v>
      </c>
      <c r="CE31" s="82" t="s">
        <v>76</v>
      </c>
      <c r="CF31" s="94">
        <v>5.3183962264150946</v>
      </c>
      <c r="CG31" s="94">
        <v>5956.6037735849059</v>
      </c>
    </row>
    <row r="32" spans="1:85" x14ac:dyDescent="0.25">
      <c r="A32" s="9" t="s">
        <v>31</v>
      </c>
      <c r="B32" s="4">
        <v>4.2952380952380951</v>
      </c>
      <c r="C32" s="5">
        <v>2.5000000000000107</v>
      </c>
      <c r="D32" s="4">
        <v>6324.7380952380945</v>
      </c>
      <c r="E32" s="5">
        <v>2.3122158800945209</v>
      </c>
      <c r="F32" t="s">
        <v>24</v>
      </c>
      <c r="H32" s="9" t="s">
        <v>31</v>
      </c>
      <c r="I32" s="4">
        <v>7.8095238095238093</v>
      </c>
      <c r="J32" s="5">
        <v>1.960784313725477</v>
      </c>
      <c r="K32" s="4">
        <v>25298.952380952382</v>
      </c>
      <c r="L32" s="5">
        <v>3.413215608388962</v>
      </c>
      <c r="M32" t="s">
        <v>24</v>
      </c>
      <c r="O32" s="9" t="s">
        <v>31</v>
      </c>
      <c r="P32" s="4">
        <v>6.4892086330935248</v>
      </c>
      <c r="Q32" s="5">
        <v>1.2903225806451553</v>
      </c>
      <c r="R32" s="4">
        <v>7644.2877697841723</v>
      </c>
      <c r="S32" s="5">
        <v>1.0605828704162183</v>
      </c>
      <c r="T32" t="s">
        <v>24</v>
      </c>
      <c r="V32" s="9" t="s">
        <v>75</v>
      </c>
      <c r="AA32" t="s">
        <v>24</v>
      </c>
      <c r="AC32" s="9" t="s">
        <v>75</v>
      </c>
      <c r="AD32" s="4">
        <v>5.3183962264150946</v>
      </c>
      <c r="AE32" s="5">
        <v>1.0204081632653084</v>
      </c>
      <c r="AF32" s="4">
        <v>510.56603773584908</v>
      </c>
      <c r="AG32" s="5">
        <v>8.4877634743245001E-2</v>
      </c>
      <c r="AH32" t="s">
        <v>24</v>
      </c>
      <c r="AJ32" s="9" t="s">
        <v>75</v>
      </c>
      <c r="AO32" t="s">
        <v>24</v>
      </c>
      <c r="AQ32" s="9" t="s">
        <v>75</v>
      </c>
      <c r="AV32" t="s">
        <v>24</v>
      </c>
      <c r="AX32" s="9" t="s">
        <v>29</v>
      </c>
      <c r="AY32" s="4">
        <v>28.258145363408524</v>
      </c>
      <c r="AZ32" s="5">
        <v>4.8543689320388177</v>
      </c>
      <c r="BA32" s="4">
        <v>59059.523809523816</v>
      </c>
      <c r="BB32" s="5">
        <v>14.58132752870916</v>
      </c>
      <c r="BC32" t="s">
        <v>24</v>
      </c>
      <c r="BE32" s="9" t="s">
        <v>29</v>
      </c>
      <c r="BF32" s="4">
        <v>35.372549019607845</v>
      </c>
      <c r="BG32" s="5">
        <v>5.4347826086956541E-2</v>
      </c>
      <c r="BH32" s="4">
        <v>126456.86274509804</v>
      </c>
      <c r="BI32" s="5">
        <v>8.1377244418545143</v>
      </c>
      <c r="BJ32" t="s">
        <v>24</v>
      </c>
      <c r="BL32" s="9" t="s">
        <v>29</v>
      </c>
      <c r="BQ32" t="s">
        <v>24</v>
      </c>
      <c r="BS32" s="9" t="s">
        <v>59</v>
      </c>
      <c r="BT32" s="4">
        <v>3.9700704225352115</v>
      </c>
      <c r="BU32" s="5">
        <v>1.1904761904761993</v>
      </c>
      <c r="BV32" s="4">
        <v>714.61267605633805</v>
      </c>
      <c r="BW32" s="5">
        <v>0.48007681228996801</v>
      </c>
      <c r="BX32" t="s">
        <v>24</v>
      </c>
      <c r="CA32" s="82" t="s">
        <v>62</v>
      </c>
      <c r="CB32" s="94">
        <v>6.3966112541727203</v>
      </c>
      <c r="CC32" s="94">
        <v>4410.6269904841083</v>
      </c>
      <c r="CE32" s="82" t="s">
        <v>87</v>
      </c>
      <c r="CF32" s="94">
        <v>3.7396351575456053</v>
      </c>
      <c r="CG32" s="94">
        <v>1682.8358208955224</v>
      </c>
    </row>
    <row r="33" spans="1:85" x14ac:dyDescent="0.25">
      <c r="A33" s="9" t="s">
        <v>29</v>
      </c>
      <c r="B33" s="4">
        <v>10.738095238095237</v>
      </c>
      <c r="C33" s="5">
        <v>6.2500000000000266</v>
      </c>
      <c r="D33" s="4">
        <v>16536.666666666664</v>
      </c>
      <c r="E33" s="5">
        <v>6.0455219954933144</v>
      </c>
      <c r="F33" t="s">
        <v>24</v>
      </c>
      <c r="H33" s="9" t="s">
        <v>29</v>
      </c>
      <c r="I33" s="4">
        <v>3.9047619047619047</v>
      </c>
      <c r="J33" s="5">
        <v>0.98039215686273851</v>
      </c>
      <c r="K33" s="4">
        <v>10738.095238095239</v>
      </c>
      <c r="L33" s="5">
        <v>1.4487332803009176</v>
      </c>
      <c r="M33" t="s">
        <v>24</v>
      </c>
      <c r="O33" s="9" t="s">
        <v>29</v>
      </c>
      <c r="P33" s="4">
        <v>9.7338129496402885</v>
      </c>
      <c r="Q33" s="5">
        <v>1.9354838709677331</v>
      </c>
      <c r="R33" s="4">
        <v>21414.388489208635</v>
      </c>
      <c r="S33" s="5">
        <v>2.9710725571931418</v>
      </c>
      <c r="T33" t="s">
        <v>24</v>
      </c>
      <c r="V33" s="9" t="s">
        <v>84</v>
      </c>
      <c r="AA33" t="s">
        <v>24</v>
      </c>
      <c r="AC33" s="9" t="s">
        <v>84</v>
      </c>
      <c r="AH33" t="s">
        <v>24</v>
      </c>
      <c r="AJ33" s="9" t="s">
        <v>84</v>
      </c>
      <c r="AK33" s="4">
        <v>3.7396351575456053</v>
      </c>
      <c r="AL33" s="5">
        <v>1.0309278350515354</v>
      </c>
      <c r="AM33" s="4">
        <v>94238.80597014926</v>
      </c>
      <c r="AN33" s="5">
        <v>36.530209903745877</v>
      </c>
      <c r="AO33" t="s">
        <v>24</v>
      </c>
      <c r="AQ33" s="9" t="s">
        <v>84</v>
      </c>
      <c r="AV33" t="s">
        <v>24</v>
      </c>
      <c r="AX33" s="9" t="s">
        <v>35</v>
      </c>
      <c r="BC33" t="s">
        <v>24</v>
      </c>
      <c r="BE33" s="9" t="s">
        <v>35</v>
      </c>
      <c r="BF33" s="4">
        <v>35.372549019607845</v>
      </c>
      <c r="BG33" s="5">
        <v>5.4347826086956541E-2</v>
      </c>
      <c r="BH33" s="4">
        <v>6543.9215686274511</v>
      </c>
      <c r="BI33" s="5">
        <v>0.42111301307498888</v>
      </c>
      <c r="BJ33" t="s">
        <v>24</v>
      </c>
      <c r="BL33" s="9" t="s">
        <v>103</v>
      </c>
      <c r="BM33" s="4">
        <v>7.7758620689655169</v>
      </c>
      <c r="BN33" s="5">
        <v>0.94339622641509813</v>
      </c>
      <c r="BO33" s="4">
        <v>1166.3793103448274</v>
      </c>
      <c r="BP33" s="5">
        <v>0.1255503289418618</v>
      </c>
      <c r="BQ33" t="s">
        <v>24</v>
      </c>
      <c r="BS33" s="9" t="s">
        <v>29</v>
      </c>
      <c r="BT33" s="4">
        <v>11.910211267605634</v>
      </c>
      <c r="BU33" s="5">
        <v>3.5714285714285983</v>
      </c>
      <c r="BV33" s="4">
        <v>45854.313380281688</v>
      </c>
      <c r="BW33" s="5">
        <v>30.804928788606279</v>
      </c>
      <c r="BX33" t="s">
        <v>24</v>
      </c>
      <c r="CA33" s="82" t="s">
        <v>59</v>
      </c>
      <c r="CB33" s="94">
        <v>3.2446043165467624</v>
      </c>
      <c r="CC33" s="94">
        <v>584.02877697841723</v>
      </c>
      <c r="CE33" s="82" t="s">
        <v>68</v>
      </c>
      <c r="CF33" s="295">
        <f>AVERAGE(CB58:CB59)</f>
        <v>5.1006420101368022</v>
      </c>
      <c r="CG33" s="295">
        <f>AVERAGE(CC58:CC59)</f>
        <v>489.66163297313301</v>
      </c>
    </row>
    <row r="34" spans="1:85" x14ac:dyDescent="0.25">
      <c r="A34" s="9" t="s">
        <v>35</v>
      </c>
      <c r="B34" s="4">
        <v>2.1476190476190475</v>
      </c>
      <c r="C34" s="5">
        <v>1.2500000000000053</v>
      </c>
      <c r="D34" s="4">
        <v>397.3095238095238</v>
      </c>
      <c r="E34" s="5">
        <v>0.14524955443717705</v>
      </c>
      <c r="F34" t="s">
        <v>24</v>
      </c>
      <c r="H34" s="9" t="s">
        <v>35</v>
      </c>
      <c r="I34" s="4">
        <v>11.714285714285715</v>
      </c>
      <c r="J34" s="5">
        <v>2.941176470588216</v>
      </c>
      <c r="K34" s="4">
        <v>2167.1428571428573</v>
      </c>
      <c r="L34" s="5">
        <v>0.29238071656982162</v>
      </c>
      <c r="M34" t="s">
        <v>24</v>
      </c>
      <c r="O34" s="9" t="s">
        <v>35</v>
      </c>
      <c r="T34" t="s">
        <v>24</v>
      </c>
      <c r="V34" s="9" t="s">
        <v>62</v>
      </c>
      <c r="W34" s="4">
        <v>9.3181818181818183</v>
      </c>
      <c r="X34" s="5">
        <v>1.9607843137254852</v>
      </c>
      <c r="Y34" s="4">
        <v>2683.6363636363635</v>
      </c>
      <c r="Z34" s="5">
        <v>0.35116169898858063</v>
      </c>
      <c r="AA34" t="s">
        <v>24</v>
      </c>
      <c r="AC34" s="9" t="s">
        <v>62</v>
      </c>
      <c r="AD34" s="4">
        <v>5.3183962264150946</v>
      </c>
      <c r="AE34" s="5">
        <v>1.0204081632653084</v>
      </c>
      <c r="AF34" s="4">
        <v>1531.6981132075473</v>
      </c>
      <c r="AG34" s="5">
        <v>0.254632904229735</v>
      </c>
      <c r="AH34" t="s">
        <v>24</v>
      </c>
      <c r="AJ34" s="9" t="s">
        <v>88</v>
      </c>
      <c r="AK34" s="4">
        <v>3.7396351575456053</v>
      </c>
      <c r="AL34" s="5">
        <v>1.0309278350515354</v>
      </c>
      <c r="AM34" s="4">
        <v>448.75621890547262</v>
      </c>
      <c r="AN34" s="5">
        <v>0.17395338049402798</v>
      </c>
      <c r="AO34" t="s">
        <v>24</v>
      </c>
      <c r="AQ34" s="9" t="s">
        <v>90</v>
      </c>
      <c r="AR34" s="4">
        <v>7.2102318145483615</v>
      </c>
      <c r="AS34" s="5">
        <v>2.469135802469165</v>
      </c>
      <c r="AT34" s="4">
        <v>12978.417266187051</v>
      </c>
      <c r="AU34" s="5">
        <v>7.7481006392183209</v>
      </c>
      <c r="AV34" t="s">
        <v>24</v>
      </c>
      <c r="AX34" s="9" t="s">
        <v>38</v>
      </c>
      <c r="BC34" t="s">
        <v>24</v>
      </c>
      <c r="BE34" s="9" t="s">
        <v>38</v>
      </c>
      <c r="BF34" s="4">
        <v>17.686274509803923</v>
      </c>
      <c r="BG34" s="5">
        <v>2.7173913043478271E-2</v>
      </c>
      <c r="BH34" s="4">
        <v>1733.2549019607845</v>
      </c>
      <c r="BI34" s="5">
        <v>0.11153804130094301</v>
      </c>
      <c r="BJ34" t="s">
        <v>24</v>
      </c>
      <c r="BL34" s="9" t="s">
        <v>38</v>
      </c>
      <c r="BM34" s="4">
        <v>7.7758620689655169</v>
      </c>
      <c r="BN34" s="5">
        <v>0.94339622641509813</v>
      </c>
      <c r="BO34" s="4">
        <v>762.0344827586207</v>
      </c>
      <c r="BP34" s="5">
        <v>8.2026214908683059E-2</v>
      </c>
      <c r="BQ34" t="s">
        <v>24</v>
      </c>
      <c r="BS34" s="9" t="s">
        <v>37</v>
      </c>
      <c r="BT34" s="4">
        <v>3.9700704225352115</v>
      </c>
      <c r="BU34" s="5">
        <v>1.1904761904761993</v>
      </c>
      <c r="BV34" s="4">
        <v>476.4084507042254</v>
      </c>
      <c r="BW34" s="5">
        <v>0.32005120819331206</v>
      </c>
      <c r="BX34" t="s">
        <v>24</v>
      </c>
      <c r="CA34" s="82" t="s">
        <v>59</v>
      </c>
      <c r="CB34" s="94">
        <v>3.7396351575456053</v>
      </c>
      <c r="CC34" s="94">
        <v>673.1343283582089</v>
      </c>
      <c r="CE34" s="82" t="s">
        <v>80</v>
      </c>
      <c r="CF34" s="94">
        <v>3.7396351575456053</v>
      </c>
      <c r="CG34" s="94">
        <v>168.28358208955223</v>
      </c>
    </row>
    <row r="35" spans="1:85" x14ac:dyDescent="0.25">
      <c r="A35" s="9" t="s">
        <v>36</v>
      </c>
      <c r="B35" s="4">
        <v>2.1476190476190475</v>
      </c>
      <c r="C35" s="5">
        <v>1.2500000000000053</v>
      </c>
      <c r="D35" s="4">
        <v>375.83333333333331</v>
      </c>
      <c r="E35" s="5">
        <v>0.13739822717030262</v>
      </c>
      <c r="F35" t="s">
        <v>24</v>
      </c>
      <c r="H35" s="9" t="s">
        <v>36</v>
      </c>
      <c r="M35" t="s">
        <v>24</v>
      </c>
      <c r="O35" s="9" t="s">
        <v>36</v>
      </c>
      <c r="T35" t="s">
        <v>24</v>
      </c>
      <c r="V35" s="9" t="s">
        <v>59</v>
      </c>
      <c r="AA35" t="s">
        <v>24</v>
      </c>
      <c r="AC35" s="9" t="s">
        <v>59</v>
      </c>
      <c r="AH35" t="s">
        <v>24</v>
      </c>
      <c r="AJ35" s="9" t="s">
        <v>59</v>
      </c>
      <c r="AK35" s="4">
        <v>3.7396351575456053</v>
      </c>
      <c r="AL35" s="5">
        <v>1.0309278350515354</v>
      </c>
      <c r="AM35" s="4">
        <v>673.1343283582089</v>
      </c>
      <c r="AN35" s="5">
        <v>0.26093007074104196</v>
      </c>
      <c r="AO35" t="s">
        <v>24</v>
      </c>
      <c r="AQ35" s="9" t="s">
        <v>59</v>
      </c>
      <c r="AV35" t="s">
        <v>24</v>
      </c>
      <c r="AX35" s="9" t="s">
        <v>102</v>
      </c>
      <c r="BC35" t="s">
        <v>24</v>
      </c>
      <c r="BE35" s="9" t="s">
        <v>102</v>
      </c>
      <c r="BF35" s="4"/>
      <c r="BG35" s="5"/>
      <c r="BH35" s="4"/>
      <c r="BI35" s="5"/>
      <c r="BJ35" t="s">
        <v>24</v>
      </c>
      <c r="BL35" s="9" t="s">
        <v>102</v>
      </c>
      <c r="BM35" s="4">
        <v>7.7758620689655169</v>
      </c>
      <c r="BN35" s="5">
        <v>0.94339622641509813</v>
      </c>
      <c r="BO35" s="4">
        <v>1492.9655172413793</v>
      </c>
      <c r="BP35" s="5">
        <v>0.16070442104558313</v>
      </c>
      <c r="BQ35" t="s">
        <v>24</v>
      </c>
      <c r="BS35" s="9" t="s">
        <v>102</v>
      </c>
      <c r="BX35" t="s">
        <v>24</v>
      </c>
      <c r="CA35" s="82" t="s">
        <v>59</v>
      </c>
      <c r="CB35" s="94">
        <v>4.810849747608458</v>
      </c>
      <c r="CC35" s="94">
        <v>603.92830668219858</v>
      </c>
      <c r="CE35" s="82" t="s">
        <v>79</v>
      </c>
      <c r="CF35" s="295">
        <f>AVERAGE(CB61:CB62)</f>
        <v>6.5654496938864577</v>
      </c>
      <c r="CG35" s="295">
        <f>AVERAGE(CC61:CC62)</f>
        <v>1766.1059676554571</v>
      </c>
    </row>
    <row r="36" spans="1:85" x14ac:dyDescent="0.25">
      <c r="A36" s="9" t="s">
        <v>37</v>
      </c>
      <c r="B36" s="4">
        <v>2.1476190476190475</v>
      </c>
      <c r="C36" s="5">
        <v>1.2500000000000053</v>
      </c>
      <c r="D36" s="4">
        <v>257.71428571428572</v>
      </c>
      <c r="E36" s="5">
        <v>9.4215927202493235E-2</v>
      </c>
      <c r="F36" t="s">
        <v>24</v>
      </c>
      <c r="H36" s="9" t="s">
        <v>37</v>
      </c>
      <c r="M36" t="s">
        <v>24</v>
      </c>
      <c r="O36" s="9" t="s">
        <v>37</v>
      </c>
      <c r="P36" s="4">
        <v>3.2446043165467624</v>
      </c>
      <c r="Q36" s="5">
        <v>0.64516129032257763</v>
      </c>
      <c r="R36" s="4">
        <v>389.35251798561148</v>
      </c>
      <c r="S36" s="5">
        <v>5.4019501039875295E-2</v>
      </c>
      <c r="T36" t="s">
        <v>24</v>
      </c>
      <c r="V36" s="9" t="s">
        <v>85</v>
      </c>
      <c r="AA36" t="s">
        <v>24</v>
      </c>
      <c r="AC36" s="9" t="s">
        <v>85</v>
      </c>
      <c r="AH36" t="s">
        <v>24</v>
      </c>
      <c r="AJ36" s="9" t="s">
        <v>85</v>
      </c>
      <c r="AK36" s="4">
        <v>3.7396351575456053</v>
      </c>
      <c r="AL36" s="5">
        <v>1.0309278350515354</v>
      </c>
      <c r="AM36" s="4">
        <v>4487.5621890547263</v>
      </c>
      <c r="AN36" s="5">
        <v>1.7395338049402798</v>
      </c>
      <c r="AO36" t="s">
        <v>24</v>
      </c>
      <c r="AQ36" s="9" t="s">
        <v>85</v>
      </c>
      <c r="AR36" s="4"/>
      <c r="AS36" s="5"/>
      <c r="AT36" s="4"/>
      <c r="AU36" s="5"/>
      <c r="AV36" t="s">
        <v>24</v>
      </c>
      <c r="AX36" s="9" t="s">
        <v>92</v>
      </c>
      <c r="AY36" s="4">
        <v>5.6516290726817049</v>
      </c>
      <c r="AZ36" s="5">
        <v>0.97087378640776345</v>
      </c>
      <c r="BA36" s="4">
        <v>1412.9072681704263</v>
      </c>
      <c r="BB36" s="5">
        <v>0.3488355868112239</v>
      </c>
      <c r="BC36" t="s">
        <v>24</v>
      </c>
      <c r="BE36" s="9" t="s">
        <v>92</v>
      </c>
      <c r="BF36" s="4"/>
      <c r="BG36" s="5"/>
      <c r="BH36" s="4"/>
      <c r="BI36" s="5"/>
      <c r="BJ36" t="s">
        <v>24</v>
      </c>
      <c r="BL36" s="9" t="s">
        <v>92</v>
      </c>
      <c r="BN36" s="5"/>
      <c r="BO36" s="4"/>
      <c r="BP36" s="5"/>
      <c r="BQ36" t="s">
        <v>24</v>
      </c>
      <c r="BS36" s="9" t="s">
        <v>92</v>
      </c>
      <c r="BX36" t="s">
        <v>24</v>
      </c>
      <c r="CE36" s="82" t="s">
        <v>93</v>
      </c>
      <c r="CF36" s="94">
        <v>3.6051159072741807</v>
      </c>
      <c r="CG36" s="94">
        <v>151.41486810551558</v>
      </c>
    </row>
    <row r="37" spans="1:85" x14ac:dyDescent="0.25">
      <c r="A37" s="9" t="s">
        <v>38</v>
      </c>
      <c r="B37" s="4">
        <v>2.1476190476190475</v>
      </c>
      <c r="C37" s="5">
        <v>1.2500000000000053</v>
      </c>
      <c r="D37" s="4">
        <v>210.46666666666667</v>
      </c>
      <c r="E37" s="5">
        <v>7.6943007215369466E-2</v>
      </c>
      <c r="F37" t="s">
        <v>24</v>
      </c>
      <c r="H37" s="9" t="s">
        <v>38</v>
      </c>
      <c r="M37" t="s">
        <v>24</v>
      </c>
      <c r="O37" s="9" t="s">
        <v>38</v>
      </c>
      <c r="T37" t="s">
        <v>24</v>
      </c>
      <c r="V37" s="9" t="s">
        <v>31</v>
      </c>
      <c r="W37" s="4">
        <v>9.3181818181818183</v>
      </c>
      <c r="X37" s="5">
        <v>1.9607843137254852</v>
      </c>
      <c r="Y37" s="4">
        <v>21953.636363636364</v>
      </c>
      <c r="Z37" s="5">
        <v>2.8726977875593613</v>
      </c>
      <c r="AA37" t="s">
        <v>24</v>
      </c>
      <c r="AC37" s="9" t="s">
        <v>31</v>
      </c>
      <c r="AD37" s="4">
        <v>5.3183962264150946</v>
      </c>
      <c r="AE37" s="5">
        <v>1.0204081632653084</v>
      </c>
      <c r="AF37" s="4">
        <v>15662.676886792453</v>
      </c>
      <c r="AG37" s="5">
        <v>2.6037982741547552</v>
      </c>
      <c r="AH37" t="s">
        <v>24</v>
      </c>
      <c r="AJ37" s="9" t="s">
        <v>31</v>
      </c>
      <c r="AK37" s="4">
        <v>3.7396351575456053</v>
      </c>
      <c r="AL37" s="5">
        <v>1.0309278350515354</v>
      </c>
      <c r="AM37" s="4">
        <v>11013.225538971808</v>
      </c>
      <c r="AN37" s="5">
        <v>4.26910587962427</v>
      </c>
      <c r="AO37" t="s">
        <v>24</v>
      </c>
      <c r="AQ37" s="9" t="s">
        <v>31</v>
      </c>
      <c r="AR37" s="4">
        <v>3.6051159072741807</v>
      </c>
      <c r="AS37" s="5">
        <v>1.2345679012345825</v>
      </c>
      <c r="AT37" s="4">
        <v>16987.306155075941</v>
      </c>
      <c r="AU37" s="5">
        <v>10.141402836665758</v>
      </c>
      <c r="AV37" t="s">
        <v>24</v>
      </c>
      <c r="AX37" s="9" t="s">
        <v>96</v>
      </c>
      <c r="AY37" s="4">
        <v>5.6516290726817049</v>
      </c>
      <c r="AZ37" s="5">
        <v>0.97087378640776345</v>
      </c>
      <c r="BA37" s="4">
        <v>248.67167919799502</v>
      </c>
      <c r="BB37" s="5">
        <v>6.1395063278775398E-2</v>
      </c>
      <c r="BC37" t="s">
        <v>24</v>
      </c>
      <c r="BE37" s="9" t="s">
        <v>96</v>
      </c>
      <c r="BJ37" t="s">
        <v>24</v>
      </c>
      <c r="BL37" s="9" t="s">
        <v>96</v>
      </c>
      <c r="BM37" s="4"/>
      <c r="BN37" s="5"/>
      <c r="BO37" s="4"/>
      <c r="BP37" s="5"/>
      <c r="BQ37" t="s">
        <v>24</v>
      </c>
      <c r="BS37" s="9" t="s">
        <v>96</v>
      </c>
      <c r="BX37" t="s">
        <v>24</v>
      </c>
      <c r="CE37" s="82" t="s">
        <v>37</v>
      </c>
      <c r="CF37" s="295">
        <f>AVERAGE(CB64:CB66)</f>
        <v>5.5387972014301878</v>
      </c>
      <c r="CG37" s="295">
        <f>AVERAGE(CC64:CC66)</f>
        <v>664.65566417162256</v>
      </c>
    </row>
    <row r="38" spans="1:85" x14ac:dyDescent="0.25">
      <c r="A38" s="9" t="s">
        <v>58</v>
      </c>
      <c r="F38" t="s">
        <v>24</v>
      </c>
      <c r="H38" s="9" t="s">
        <v>58</v>
      </c>
      <c r="M38" t="s">
        <v>24</v>
      </c>
      <c r="O38" s="9" t="s">
        <v>58</v>
      </c>
      <c r="P38" s="4">
        <v>3.2446043165467624</v>
      </c>
      <c r="Q38" s="5">
        <v>0.64516129032257763</v>
      </c>
      <c r="R38" s="4">
        <v>1297.841726618705</v>
      </c>
      <c r="S38" s="5">
        <v>0.18006500346625101</v>
      </c>
      <c r="T38" t="s">
        <v>24</v>
      </c>
      <c r="V38" s="9" t="s">
        <v>29</v>
      </c>
      <c r="AA38" t="s">
        <v>24</v>
      </c>
      <c r="AC38" s="9" t="s">
        <v>29</v>
      </c>
      <c r="AD38" s="4">
        <v>5.3183962264150946</v>
      </c>
      <c r="AE38" s="5">
        <v>1.0204081632653084</v>
      </c>
      <c r="AF38" s="4">
        <v>11700.471698113208</v>
      </c>
      <c r="AG38" s="5">
        <v>1.9451124628660312</v>
      </c>
      <c r="AH38" t="s">
        <v>24</v>
      </c>
      <c r="AJ38" s="9" t="s">
        <v>92</v>
      </c>
      <c r="AO38" t="s">
        <v>24</v>
      </c>
      <c r="AQ38" s="9" t="s">
        <v>92</v>
      </c>
      <c r="AR38" s="4">
        <v>3.6051159072741807</v>
      </c>
      <c r="AS38" s="5">
        <v>1.2345679012345825</v>
      </c>
      <c r="AT38" s="4">
        <v>1802.5579536370903</v>
      </c>
      <c r="AU38" s="5">
        <v>1.0761250887803224</v>
      </c>
      <c r="AV38" t="s">
        <v>24</v>
      </c>
      <c r="AX38" s="9" t="s">
        <v>95</v>
      </c>
      <c r="AY38" s="4">
        <v>5.6516290726817049</v>
      </c>
      <c r="AZ38" s="5">
        <v>0.97087378640776345</v>
      </c>
      <c r="BA38" s="4">
        <v>1525.9398496240603</v>
      </c>
      <c r="BB38" s="5">
        <v>0.37674243375612176</v>
      </c>
      <c r="BC38" t="s">
        <v>24</v>
      </c>
      <c r="BE38" s="9" t="s">
        <v>95</v>
      </c>
      <c r="BJ38" t="s">
        <v>24</v>
      </c>
      <c r="BL38" s="9" t="s">
        <v>95</v>
      </c>
      <c r="BQ38" t="s">
        <v>24</v>
      </c>
      <c r="BS38" s="9" t="s">
        <v>95</v>
      </c>
      <c r="BX38" t="s">
        <v>24</v>
      </c>
      <c r="CA38" s="82" t="s">
        <v>31</v>
      </c>
      <c r="CB38" s="94">
        <v>6.1979901792851431</v>
      </c>
      <c r="CC38" s="94">
        <v>13089.32608199155</v>
      </c>
      <c r="CE38" s="82" t="s">
        <v>82</v>
      </c>
      <c r="CF38" s="94">
        <v>3.6723755324098928</v>
      </c>
      <c r="CG38" s="94">
        <v>176.27402555567488</v>
      </c>
    </row>
    <row r="39" spans="1:85" x14ac:dyDescent="0.25">
      <c r="A39" s="9" t="s">
        <v>48</v>
      </c>
      <c r="F39" t="s">
        <v>24</v>
      </c>
      <c r="H39" s="9" t="s">
        <v>48</v>
      </c>
      <c r="I39" s="4">
        <v>3.9047619047619047</v>
      </c>
      <c r="J39" s="5">
        <v>0.98039215686273851</v>
      </c>
      <c r="K39" s="4">
        <v>370.95238095238096</v>
      </c>
      <c r="L39" s="5">
        <v>5.004714968312262E-2</v>
      </c>
      <c r="M39" t="s">
        <v>24</v>
      </c>
      <c r="O39" s="9" t="s">
        <v>48</v>
      </c>
      <c r="T39" t="s">
        <v>24</v>
      </c>
      <c r="V39" s="9" t="s">
        <v>48</v>
      </c>
      <c r="W39" s="4">
        <v>4.6590909090909092</v>
      </c>
      <c r="X39" s="5">
        <v>0.98039215686274261</v>
      </c>
      <c r="Y39" s="4">
        <v>442.61363636363637</v>
      </c>
      <c r="Z39" s="5">
        <v>5.7917294104019378E-2</v>
      </c>
      <c r="AA39" t="s">
        <v>24</v>
      </c>
      <c r="AC39" s="9" t="s">
        <v>48</v>
      </c>
      <c r="AD39" s="4">
        <v>5.3183962264150946</v>
      </c>
      <c r="AE39" s="5">
        <v>1.0204081632653084</v>
      </c>
      <c r="AF39" s="4">
        <v>505.247641509434</v>
      </c>
      <c r="AG39" s="5">
        <v>8.3993492714669535E-2</v>
      </c>
      <c r="AH39" t="s">
        <v>24</v>
      </c>
      <c r="AJ39" s="9" t="s">
        <v>48</v>
      </c>
      <c r="AK39" s="4">
        <v>3.7396351575456053</v>
      </c>
      <c r="AL39" s="5">
        <v>1.0309278350515354</v>
      </c>
      <c r="AM39" s="4">
        <v>355.26533996683253</v>
      </c>
      <c r="AN39" s="5">
        <v>0.1377130928911055</v>
      </c>
      <c r="AO39" t="s">
        <v>24</v>
      </c>
      <c r="AQ39" s="9" t="s">
        <v>48</v>
      </c>
      <c r="AV39" t="s">
        <v>24</v>
      </c>
      <c r="AX39" s="9" t="s">
        <v>79</v>
      </c>
      <c r="AY39" s="4">
        <v>5.6516290726817049</v>
      </c>
      <c r="AZ39" s="5">
        <v>0.97087378640776345</v>
      </c>
      <c r="BA39" s="4">
        <v>1520.2882205513786</v>
      </c>
      <c r="BB39" s="5">
        <v>0.3753470914088769</v>
      </c>
      <c r="BC39" t="s">
        <v>24</v>
      </c>
      <c r="BE39" s="9" t="s">
        <v>79</v>
      </c>
      <c r="BJ39" t="s">
        <v>24</v>
      </c>
      <c r="BL39" s="9" t="s">
        <v>79</v>
      </c>
      <c r="BQ39" t="s">
        <v>24</v>
      </c>
      <c r="BS39" s="9" t="s">
        <v>79</v>
      </c>
      <c r="BX39" t="s">
        <v>24</v>
      </c>
      <c r="CA39" s="82" t="s">
        <v>31</v>
      </c>
      <c r="CB39" s="94">
        <v>5.4953322773541746</v>
      </c>
      <c r="CC39" s="94">
        <v>16404.211236119143</v>
      </c>
      <c r="CE39" s="82" t="s">
        <v>38</v>
      </c>
      <c r="CF39" s="295">
        <f>AVERAGE(CB68:CB70)</f>
        <v>5.187823540664926</v>
      </c>
      <c r="CG39" s="295">
        <f>AVERAGE(CC68:CC70)</f>
        <v>518.11132357358213</v>
      </c>
    </row>
    <row r="40" spans="1:85" x14ac:dyDescent="0.25">
      <c r="A40" s="9" t="s">
        <v>41</v>
      </c>
      <c r="F40" t="s">
        <v>24</v>
      </c>
      <c r="H40" s="9" t="s">
        <v>41</v>
      </c>
      <c r="I40" s="4">
        <v>66.38095238095238</v>
      </c>
      <c r="J40" s="5">
        <v>16.666666666666554</v>
      </c>
      <c r="K40" s="4">
        <v>7965.7142857142853</v>
      </c>
      <c r="L40" s="5">
        <v>1.074696687932317</v>
      </c>
      <c r="M40" t="s">
        <v>24</v>
      </c>
      <c r="O40" s="9" t="s">
        <v>41</v>
      </c>
      <c r="P40" s="4">
        <v>103.8273381294964</v>
      </c>
      <c r="Q40" s="5">
        <v>20.645161290322484</v>
      </c>
      <c r="R40" s="4">
        <v>12459.280575539568</v>
      </c>
      <c r="S40" s="5">
        <v>1.7286240332760094</v>
      </c>
      <c r="T40" t="s">
        <v>24</v>
      </c>
      <c r="V40" s="9" t="s">
        <v>83</v>
      </c>
      <c r="AA40" t="s">
        <v>24</v>
      </c>
      <c r="AC40" s="9" t="s">
        <v>83</v>
      </c>
      <c r="AH40" t="s">
        <v>24</v>
      </c>
      <c r="AJ40" s="9" t="s">
        <v>83</v>
      </c>
      <c r="AK40" s="4">
        <v>3.7396351575456053</v>
      </c>
      <c r="AL40" s="5">
        <v>1.0309278350515354</v>
      </c>
      <c r="AM40" s="4">
        <v>224.37810945273631</v>
      </c>
      <c r="AN40" s="5">
        <v>8.6976690247013988E-2</v>
      </c>
      <c r="AO40" t="s">
        <v>24</v>
      </c>
      <c r="AQ40" s="9" t="s">
        <v>83</v>
      </c>
      <c r="AV40" t="s">
        <v>24</v>
      </c>
      <c r="AX40" s="9" t="s">
        <v>37</v>
      </c>
      <c r="AY40" s="4">
        <v>5.6516290726817049</v>
      </c>
      <c r="AZ40" s="5">
        <v>0.97087378640776345</v>
      </c>
      <c r="BA40" s="4">
        <v>678.19548872180462</v>
      </c>
      <c r="BB40" s="5">
        <v>0.16744108166938748</v>
      </c>
      <c r="BC40" t="s">
        <v>24</v>
      </c>
      <c r="BE40" s="9" t="s">
        <v>37</v>
      </c>
      <c r="BJ40" t="s">
        <v>24</v>
      </c>
      <c r="BL40" s="9" t="s">
        <v>37</v>
      </c>
      <c r="BQ40" t="s">
        <v>24</v>
      </c>
      <c r="BS40" s="9" t="s">
        <v>37</v>
      </c>
      <c r="BX40" t="s">
        <v>24</v>
      </c>
      <c r="CA40" s="82" t="s">
        <v>31</v>
      </c>
      <c r="CB40" s="94">
        <v>19.845396596988191</v>
      </c>
      <c r="CC40" s="94">
        <v>44323.968740547862</v>
      </c>
      <c r="CE40" s="82" t="s">
        <v>58</v>
      </c>
      <c r="CF40" s="94">
        <v>3.2446043165467624</v>
      </c>
      <c r="CG40" s="94">
        <v>1297.841726618705</v>
      </c>
    </row>
    <row r="41" spans="1:85" x14ac:dyDescent="0.25">
      <c r="A41" s="9" t="s">
        <v>23</v>
      </c>
      <c r="B41" s="4">
        <v>25.771428571428572</v>
      </c>
      <c r="C41" s="5">
        <v>15.000000000000064</v>
      </c>
      <c r="D41" s="4">
        <v>206171.42857142858</v>
      </c>
      <c r="E41" s="5">
        <v>75.37274176199459</v>
      </c>
      <c r="F41" t="s">
        <v>24</v>
      </c>
      <c r="H41" s="9" t="s">
        <v>23</v>
      </c>
      <c r="I41" s="4">
        <v>74.19047619047619</v>
      </c>
      <c r="J41" s="5">
        <v>18.627450980392034</v>
      </c>
      <c r="K41" s="4">
        <v>593523.80952380947</v>
      </c>
      <c r="L41" s="5">
        <v>80.075439492996168</v>
      </c>
      <c r="M41" t="s">
        <v>24</v>
      </c>
      <c r="O41" s="9" t="s">
        <v>23</v>
      </c>
      <c r="P41" s="4">
        <v>61.647482014388487</v>
      </c>
      <c r="Q41" s="5">
        <v>12.258064516128975</v>
      </c>
      <c r="R41" s="4">
        <v>493179.85611510789</v>
      </c>
      <c r="S41" s="5">
        <v>68.424701317175376</v>
      </c>
      <c r="T41" t="s">
        <v>24</v>
      </c>
      <c r="V41" s="9" t="s">
        <v>35</v>
      </c>
      <c r="AA41" t="s">
        <v>24</v>
      </c>
      <c r="AC41" s="9" t="s">
        <v>35</v>
      </c>
      <c r="AH41" t="s">
        <v>24</v>
      </c>
      <c r="AJ41" s="9" t="s">
        <v>35</v>
      </c>
      <c r="AK41" s="4">
        <v>7.4792703150912105</v>
      </c>
      <c r="AL41" s="5">
        <v>2.0618556701030708</v>
      </c>
      <c r="AM41" s="4">
        <v>1383.6650082918738</v>
      </c>
      <c r="AN41" s="5">
        <v>0.53635625652325292</v>
      </c>
      <c r="AO41" t="s">
        <v>24</v>
      </c>
      <c r="AQ41" s="9" t="s">
        <v>35</v>
      </c>
      <c r="AR41" s="4">
        <v>10.81534772182254</v>
      </c>
      <c r="AS41" s="5">
        <v>3.7037037037037464</v>
      </c>
      <c r="AT41" s="4">
        <v>2000.8393285371699</v>
      </c>
      <c r="AU41" s="5">
        <v>1.1944988485461576</v>
      </c>
      <c r="AV41" t="s">
        <v>24</v>
      </c>
      <c r="AX41" s="9" t="s">
        <v>41</v>
      </c>
      <c r="AY41" s="4">
        <v>5.6516290726817049</v>
      </c>
      <c r="AZ41" s="5">
        <v>0.97087378640776345</v>
      </c>
      <c r="BA41" s="4">
        <v>678.19548872180462</v>
      </c>
      <c r="BB41" s="5">
        <v>0.16744108166938748</v>
      </c>
      <c r="BC41" t="s">
        <v>24</v>
      </c>
      <c r="BE41" s="9" t="s">
        <v>41</v>
      </c>
      <c r="BJ41" t="s">
        <v>24</v>
      </c>
      <c r="BL41" s="9" t="s">
        <v>41</v>
      </c>
      <c r="BQ41" t="s">
        <v>24</v>
      </c>
      <c r="BS41" s="9" t="s">
        <v>41</v>
      </c>
      <c r="BX41" t="s">
        <v>24</v>
      </c>
      <c r="CA41" s="82" t="s">
        <v>29</v>
      </c>
      <c r="CB41" s="94">
        <v>8.1255566974991442</v>
      </c>
      <c r="CC41" s="94">
        <v>16229.716797990179</v>
      </c>
      <c r="CE41" s="82" t="s">
        <v>41</v>
      </c>
      <c r="CF41" s="295">
        <f>AVERAGE(CB72:CB74)</f>
        <v>50.016534567076157</v>
      </c>
      <c r="CG41" s="295">
        <f>AVERAGE(CC72:CC74)</f>
        <v>6001.9841480491386</v>
      </c>
    </row>
    <row r="42" spans="1:85" x14ac:dyDescent="0.25">
      <c r="A42" s="9" t="s">
        <v>28</v>
      </c>
      <c r="B42" s="4">
        <v>10.738095238095237</v>
      </c>
      <c r="C42" s="5">
        <v>6.2500000000000266</v>
      </c>
      <c r="D42" s="4">
        <v>9073.6904761904752</v>
      </c>
      <c r="E42" s="5">
        <v>3.3171857702544485</v>
      </c>
      <c r="F42" t="s">
        <v>24</v>
      </c>
      <c r="H42" s="9" t="s">
        <v>28</v>
      </c>
      <c r="M42" t="s">
        <v>24</v>
      </c>
      <c r="O42" s="9" t="s">
        <v>28</v>
      </c>
      <c r="P42" s="4">
        <v>9.7338129496402885</v>
      </c>
      <c r="Q42" s="5">
        <v>1.9354838709677331</v>
      </c>
      <c r="R42" s="4">
        <v>8225.071942446044</v>
      </c>
      <c r="S42" s="5">
        <v>1.1411619594673659</v>
      </c>
      <c r="T42" t="s">
        <v>24</v>
      </c>
      <c r="V42" s="9" t="s">
        <v>36</v>
      </c>
      <c r="W42" s="4">
        <v>4.6590909090909092</v>
      </c>
      <c r="X42" s="5">
        <v>0.98039215686274261</v>
      </c>
      <c r="Y42" s="4">
        <v>815.34090909090912</v>
      </c>
      <c r="Z42" s="5">
        <v>0.10668975229687781</v>
      </c>
      <c r="AA42" t="s">
        <v>24</v>
      </c>
      <c r="AC42" s="9" t="s">
        <v>36</v>
      </c>
      <c r="AH42" t="s">
        <v>24</v>
      </c>
      <c r="AJ42" s="9" t="s">
        <v>36</v>
      </c>
      <c r="AO42" t="s">
        <v>24</v>
      </c>
      <c r="AQ42" s="9" t="s">
        <v>36</v>
      </c>
      <c r="AR42" s="4">
        <v>3.6051159072741807</v>
      </c>
      <c r="AS42" s="5">
        <v>1.2345679012345825</v>
      </c>
      <c r="AT42" s="4">
        <v>630.89528377298166</v>
      </c>
      <c r="AU42" s="5">
        <v>0.3766437810731128</v>
      </c>
      <c r="AV42" t="s">
        <v>24</v>
      </c>
      <c r="AX42" s="9" t="s">
        <v>23</v>
      </c>
      <c r="AY42" s="4">
        <v>5.6516290726817049</v>
      </c>
      <c r="AZ42" s="5">
        <v>0.97087378640776345</v>
      </c>
      <c r="BA42" s="4">
        <v>45213.032581453641</v>
      </c>
      <c r="BB42" s="5">
        <v>11.162738777959165</v>
      </c>
      <c r="BC42" t="s">
        <v>24</v>
      </c>
      <c r="BE42" s="9" t="s">
        <v>23</v>
      </c>
      <c r="BJ42" t="s">
        <v>24</v>
      </c>
      <c r="BL42" s="9" t="s">
        <v>23</v>
      </c>
      <c r="BQ42" t="s">
        <v>24</v>
      </c>
      <c r="BS42" s="9" t="s">
        <v>23</v>
      </c>
      <c r="BX42" t="s">
        <v>24</v>
      </c>
      <c r="CA42" s="82" t="s">
        <v>29</v>
      </c>
      <c r="CB42" s="94">
        <v>4.4617560668446377</v>
      </c>
      <c r="CC42" s="94">
        <v>6751.5148258751487</v>
      </c>
      <c r="CE42" s="82" t="s">
        <v>23</v>
      </c>
      <c r="CF42" s="295">
        <f>AVERAGE(CB75:CB77)</f>
        <v>28.547341650808406</v>
      </c>
      <c r="CG42" s="295">
        <f>AVERAGE(CC75:CC77)</f>
        <v>228378.73320646727</v>
      </c>
    </row>
    <row r="43" spans="1:85" x14ac:dyDescent="0.25">
      <c r="A43" s="9" t="s">
        <v>26</v>
      </c>
      <c r="B43" s="4">
        <v>15.033333333333333</v>
      </c>
      <c r="C43" s="5">
        <v>8.7500000000000373</v>
      </c>
      <c r="D43" s="4">
        <v>375.83333333333331</v>
      </c>
      <c r="E43" s="5">
        <v>0.13739822717030262</v>
      </c>
      <c r="F43" t="s">
        <v>27</v>
      </c>
      <c r="H43" s="9" t="s">
        <v>26</v>
      </c>
      <c r="I43" s="4">
        <v>50.761904761904752</v>
      </c>
      <c r="J43" s="5">
        <v>12.7450980392156</v>
      </c>
      <c r="K43" s="4">
        <v>1269.0476190476188</v>
      </c>
      <c r="L43" s="5">
        <v>0.17121393312647207</v>
      </c>
      <c r="M43" t="s">
        <v>27</v>
      </c>
      <c r="O43" s="9" t="s">
        <v>26</v>
      </c>
      <c r="P43" s="4">
        <v>45.424460431654673</v>
      </c>
      <c r="Q43" s="5">
        <v>9.0322580645160873</v>
      </c>
      <c r="R43" s="4">
        <v>1135.6115107913668</v>
      </c>
      <c r="S43" s="5">
        <v>0.15755687803296961</v>
      </c>
      <c r="T43" t="s">
        <v>27</v>
      </c>
      <c r="V43" s="9" t="s">
        <v>68</v>
      </c>
      <c r="W43" s="4">
        <v>4.6590909090909092</v>
      </c>
      <c r="X43" s="5">
        <v>0.98039215686274261</v>
      </c>
      <c r="Y43" s="4">
        <v>447.27272727272725</v>
      </c>
      <c r="Z43" s="5">
        <v>5.8526949831430107E-2</v>
      </c>
      <c r="AA43" t="s">
        <v>24</v>
      </c>
      <c r="AC43" s="9" t="s">
        <v>68</v>
      </c>
      <c r="AH43" t="s">
        <v>24</v>
      </c>
      <c r="AJ43" s="9" t="s">
        <v>68</v>
      </c>
      <c r="AO43" t="s">
        <v>24</v>
      </c>
      <c r="AQ43" s="9" t="s">
        <v>68</v>
      </c>
      <c r="AV43" t="s">
        <v>24</v>
      </c>
      <c r="AX43" s="9" t="s">
        <v>28</v>
      </c>
      <c r="AY43" s="4">
        <v>5.6516290726817049</v>
      </c>
      <c r="AZ43" s="5">
        <v>0.97087378640776345</v>
      </c>
      <c r="BA43" s="4">
        <v>4775.626566416041</v>
      </c>
      <c r="BB43" s="5">
        <v>1.1790642834219367</v>
      </c>
      <c r="BC43" t="s">
        <v>24</v>
      </c>
      <c r="BE43" s="9" t="s">
        <v>28</v>
      </c>
      <c r="BF43" s="4"/>
      <c r="BG43" s="5"/>
      <c r="BH43" s="4"/>
      <c r="BI43" s="5"/>
      <c r="BJ43" t="s">
        <v>24</v>
      </c>
      <c r="BL43" s="9" t="s">
        <v>28</v>
      </c>
      <c r="BM43" s="4">
        <v>7.7758620689655169</v>
      </c>
      <c r="BN43" s="5">
        <v>0.94339622641509813</v>
      </c>
      <c r="BO43" s="4">
        <v>6570.6034482758614</v>
      </c>
      <c r="BP43" s="5">
        <v>0.70726685303915493</v>
      </c>
      <c r="BQ43" t="s">
        <v>24</v>
      </c>
      <c r="BS43" s="9" t="s">
        <v>28</v>
      </c>
      <c r="BT43" s="4">
        <v>3.9700704225352115</v>
      </c>
      <c r="BU43" s="5">
        <v>1.1904761904761993</v>
      </c>
      <c r="BV43" s="4">
        <v>3354.7095070422538</v>
      </c>
      <c r="BW43" s="5">
        <v>2.2536939243612388</v>
      </c>
      <c r="BX43" t="s">
        <v>24</v>
      </c>
      <c r="CA43" s="82" t="s">
        <v>29</v>
      </c>
      <c r="CB43" s="94">
        <v>22.533588268517192</v>
      </c>
      <c r="CC43" s="94">
        <v>62076.999743559398</v>
      </c>
      <c r="CE43" s="82" t="s">
        <v>28</v>
      </c>
      <c r="CF43" s="295">
        <f>AVERAGE(CB78:CB80)</f>
        <v>7.1924447977037564</v>
      </c>
      <c r="CG43" s="295">
        <f>AVERAGE(CC78:CC80)</f>
        <v>6077.6158540596743</v>
      </c>
    </row>
    <row r="44" spans="1:85" x14ac:dyDescent="0.25">
      <c r="A44" s="9" t="s">
        <v>46</v>
      </c>
      <c r="F44" t="s">
        <v>27</v>
      </c>
      <c r="H44" s="9" t="s">
        <v>46</v>
      </c>
      <c r="I44" s="4">
        <v>7.8095238095238093</v>
      </c>
      <c r="J44" s="5">
        <v>1.960784313725477</v>
      </c>
      <c r="K44" s="4">
        <v>5997.7142857142853</v>
      </c>
      <c r="L44" s="5">
        <v>0.80918338856080341</v>
      </c>
      <c r="M44" t="s">
        <v>27</v>
      </c>
      <c r="O44" s="9" t="s">
        <v>46</v>
      </c>
      <c r="P44" s="4">
        <v>9.7338129496402885</v>
      </c>
      <c r="Q44" s="5">
        <v>1.9354838709677331</v>
      </c>
      <c r="R44" s="4">
        <v>7475.5683453237416</v>
      </c>
      <c r="S44" s="5">
        <v>1.0371744199656057</v>
      </c>
      <c r="T44" t="s">
        <v>27</v>
      </c>
      <c r="V44" s="9" t="s">
        <v>76</v>
      </c>
      <c r="AA44" t="s">
        <v>24</v>
      </c>
      <c r="AC44" s="9" t="s">
        <v>76</v>
      </c>
      <c r="AD44" s="4">
        <v>5.3183962264150946</v>
      </c>
      <c r="AE44" s="5">
        <v>1.0204081632653084</v>
      </c>
      <c r="AF44" s="4">
        <v>5956.6037735849059</v>
      </c>
      <c r="AG44" s="5">
        <v>0.99023907200452499</v>
      </c>
      <c r="AH44" t="s">
        <v>24</v>
      </c>
      <c r="AJ44" s="9" t="s">
        <v>76</v>
      </c>
      <c r="AO44" t="s">
        <v>24</v>
      </c>
      <c r="AQ44" s="9" t="s">
        <v>76</v>
      </c>
      <c r="AV44" t="s">
        <v>24</v>
      </c>
      <c r="AX44" s="9" t="s">
        <v>107</v>
      </c>
      <c r="BC44" t="s">
        <v>24</v>
      </c>
      <c r="BE44" s="9" t="s">
        <v>107</v>
      </c>
      <c r="BF44" s="4"/>
      <c r="BG44" s="5"/>
      <c r="BH44" s="4"/>
      <c r="BI44" s="5"/>
      <c r="BJ44" t="s">
        <v>24</v>
      </c>
      <c r="BL44" s="9" t="s">
        <v>107</v>
      </c>
      <c r="BQ44" t="s">
        <v>24</v>
      </c>
      <c r="BS44" s="9" t="s">
        <v>107</v>
      </c>
      <c r="BT44" s="4">
        <v>3.9700704225352115</v>
      </c>
      <c r="BU44" s="5">
        <v>1.1904761904761993</v>
      </c>
      <c r="BV44" s="4">
        <v>555.80985915492965</v>
      </c>
      <c r="BW44" s="5">
        <v>0.37339307622553075</v>
      </c>
      <c r="BX44" t="s">
        <v>24</v>
      </c>
      <c r="CE44" s="82" t="s">
        <v>107</v>
      </c>
      <c r="CF44" s="94">
        <v>3.9700704225352115</v>
      </c>
      <c r="CG44" s="94">
        <v>555.80985915492965</v>
      </c>
    </row>
    <row r="45" spans="1:85" x14ac:dyDescent="0.25">
      <c r="A45" s="9" t="s">
        <v>47</v>
      </c>
      <c r="F45" t="s">
        <v>27</v>
      </c>
      <c r="H45" s="9" t="s">
        <v>47</v>
      </c>
      <c r="I45" s="4">
        <v>7.8095238095238093</v>
      </c>
      <c r="J45" s="5">
        <v>1.960784313725477</v>
      </c>
      <c r="K45" s="4">
        <v>2538.0952380952381</v>
      </c>
      <c r="L45" s="5">
        <v>0.34242786625294419</v>
      </c>
      <c r="M45" t="s">
        <v>27</v>
      </c>
      <c r="O45" s="9" t="s">
        <v>47</v>
      </c>
      <c r="P45" s="4">
        <v>6.4892086330935248</v>
      </c>
      <c r="Q45" s="5">
        <v>1.2903225806451553</v>
      </c>
      <c r="R45" s="4">
        <v>2108.9928057553957</v>
      </c>
      <c r="S45" s="5">
        <v>0.29260563063265788</v>
      </c>
      <c r="T45" t="s">
        <v>27</v>
      </c>
      <c r="V45" s="9" t="s">
        <v>87</v>
      </c>
      <c r="AA45" t="s">
        <v>24</v>
      </c>
      <c r="AC45" s="9" t="s">
        <v>87</v>
      </c>
      <c r="AD45" s="10"/>
      <c r="AE45" s="5"/>
      <c r="AF45" s="4"/>
      <c r="AG45" s="5"/>
      <c r="AH45" t="s">
        <v>24</v>
      </c>
      <c r="AJ45" s="9" t="s">
        <v>87</v>
      </c>
      <c r="AK45" s="4">
        <v>3.7396351575456053</v>
      </c>
      <c r="AL45" s="5">
        <v>1.0309278350515354</v>
      </c>
      <c r="AM45" s="4">
        <v>1682.8358208955224</v>
      </c>
      <c r="AN45" s="5">
        <v>0.65232517685260494</v>
      </c>
      <c r="AO45" t="s">
        <v>24</v>
      </c>
      <c r="AQ45" s="9" t="s">
        <v>87</v>
      </c>
      <c r="AV45" t="s">
        <v>24</v>
      </c>
      <c r="AX45" s="9" t="s">
        <v>26</v>
      </c>
      <c r="AY45" s="4">
        <v>90.426065162907278</v>
      </c>
      <c r="AZ45" s="5">
        <v>15.533980582524215</v>
      </c>
      <c r="BA45" s="4">
        <v>2260.6516290726818</v>
      </c>
      <c r="BB45" s="5">
        <v>0.55813693889795812</v>
      </c>
      <c r="BC45" t="s">
        <v>27</v>
      </c>
      <c r="BE45" s="9" t="s">
        <v>26</v>
      </c>
      <c r="BF45" s="4">
        <v>17.686274509803923</v>
      </c>
      <c r="BG45" s="5">
        <v>2.7173913043478271E-2</v>
      </c>
      <c r="BH45" s="4">
        <v>442.15686274509807</v>
      </c>
      <c r="BI45" s="5">
        <v>2.8453581964526277E-2</v>
      </c>
      <c r="BJ45" t="s">
        <v>27</v>
      </c>
      <c r="BL45" s="9" t="s">
        <v>26</v>
      </c>
      <c r="BM45" s="4">
        <v>85.534482758620683</v>
      </c>
      <c r="BN45" s="5">
        <v>10.377358490566079</v>
      </c>
      <c r="BO45" s="4">
        <v>2138.3620689655172</v>
      </c>
      <c r="BP45" s="5">
        <v>0.23017560306008</v>
      </c>
      <c r="BQ45" t="s">
        <v>27</v>
      </c>
      <c r="BS45" s="9" t="s">
        <v>26</v>
      </c>
      <c r="BT45" s="4">
        <v>111.16197183098592</v>
      </c>
      <c r="BU45" s="5">
        <v>33.333333333333584</v>
      </c>
      <c r="BV45" s="4">
        <v>2779.0492957746478</v>
      </c>
      <c r="BW45" s="5">
        <v>1.8669653811276534</v>
      </c>
      <c r="BX45" t="s">
        <v>27</v>
      </c>
      <c r="CE45" s="82" t="s">
        <v>77</v>
      </c>
      <c r="CF45" s="94">
        <v>5.3183962264150946</v>
      </c>
      <c r="CG45" s="94">
        <v>21167.216981132078</v>
      </c>
    </row>
    <row r="46" spans="1:85" x14ac:dyDescent="0.25">
      <c r="A46" s="9" t="s">
        <v>57</v>
      </c>
      <c r="F46" t="s">
        <v>27</v>
      </c>
      <c r="H46" s="9" t="s">
        <v>57</v>
      </c>
      <c r="M46" t="s">
        <v>27</v>
      </c>
      <c r="O46" s="9" t="s">
        <v>57</v>
      </c>
      <c r="P46" s="4">
        <v>6.4892086330935248</v>
      </c>
      <c r="Q46" s="5">
        <v>1.2903225806451553</v>
      </c>
      <c r="R46" s="4">
        <v>292.01438848920861</v>
      </c>
      <c r="S46" s="5">
        <v>4.0514625779906471E-2</v>
      </c>
      <c r="T46" t="s">
        <v>27</v>
      </c>
      <c r="V46" s="9" t="s">
        <v>68</v>
      </c>
      <c r="AA46" t="s">
        <v>24</v>
      </c>
      <c r="AC46" s="9" t="s">
        <v>68</v>
      </c>
      <c r="AE46" s="5"/>
      <c r="AF46" s="4"/>
      <c r="AG46" s="5"/>
      <c r="AH46" t="s">
        <v>24</v>
      </c>
      <c r="AJ46" s="9" t="s">
        <v>68</v>
      </c>
      <c r="AK46" s="4">
        <v>7.4792703150912105</v>
      </c>
      <c r="AL46" s="5">
        <v>2.0618556701030708</v>
      </c>
      <c r="AM46" s="4">
        <v>718.00995024875624</v>
      </c>
      <c r="AN46" s="5">
        <v>0.27832540879044476</v>
      </c>
      <c r="AO46" t="s">
        <v>24</v>
      </c>
      <c r="AQ46" s="9" t="s">
        <v>68</v>
      </c>
      <c r="AR46" s="4">
        <v>3.6051159072741807</v>
      </c>
      <c r="AS46" s="5">
        <v>1.2345679012345825</v>
      </c>
      <c r="AT46" s="4">
        <v>346.09112709832135</v>
      </c>
      <c r="AU46" s="5">
        <v>0.20661601704582189</v>
      </c>
      <c r="AV46" t="s">
        <v>24</v>
      </c>
      <c r="AX46" s="9" t="s">
        <v>47</v>
      </c>
      <c r="BC46" t="s">
        <v>27</v>
      </c>
      <c r="BE46" s="9" t="s">
        <v>47</v>
      </c>
      <c r="BF46" s="4">
        <v>17.686274509803923</v>
      </c>
      <c r="BG46" s="5">
        <v>2.7173913043478271E-2</v>
      </c>
      <c r="BH46" s="4">
        <v>5748.0392156862745</v>
      </c>
      <c r="BI46" s="5">
        <v>0.36989656553884154</v>
      </c>
      <c r="BJ46" t="s">
        <v>27</v>
      </c>
      <c r="BL46" s="9" t="s">
        <v>47</v>
      </c>
      <c r="BQ46" t="s">
        <v>27</v>
      </c>
      <c r="BS46" s="9" t="s">
        <v>47</v>
      </c>
      <c r="BX46" t="s">
        <v>27</v>
      </c>
      <c r="CA46" s="82" t="s">
        <v>35</v>
      </c>
      <c r="CB46" s="94">
        <v>6.9309523809523812</v>
      </c>
      <c r="CC46" s="94">
        <v>1282.2261904761906</v>
      </c>
    </row>
    <row r="47" spans="1:85" x14ac:dyDescent="0.25">
      <c r="A47" s="9" t="s">
        <v>60</v>
      </c>
      <c r="F47" t="s">
        <v>27</v>
      </c>
      <c r="H47" s="9" t="s">
        <v>60</v>
      </c>
      <c r="M47" t="s">
        <v>27</v>
      </c>
      <c r="O47" s="9" t="s">
        <v>60</v>
      </c>
      <c r="P47" s="4">
        <v>3.2446043165467624</v>
      </c>
      <c r="Q47" s="5">
        <v>0.64516129032257763</v>
      </c>
      <c r="R47" s="4">
        <v>908.48920863309343</v>
      </c>
      <c r="S47" s="5">
        <v>0.12604550242637569</v>
      </c>
      <c r="T47" t="s">
        <v>27</v>
      </c>
      <c r="V47" s="9" t="s">
        <v>80</v>
      </c>
      <c r="AA47" t="s">
        <v>24</v>
      </c>
      <c r="AC47" s="9" t="s">
        <v>80</v>
      </c>
      <c r="AH47" t="s">
        <v>24</v>
      </c>
      <c r="AJ47" s="9" t="s">
        <v>80</v>
      </c>
      <c r="AK47" s="4">
        <v>3.7396351575456053</v>
      </c>
      <c r="AL47" s="5">
        <v>1.0309278350515354</v>
      </c>
      <c r="AM47" s="4">
        <v>168.28358208955223</v>
      </c>
      <c r="AN47" s="5">
        <v>6.5232517685260491E-2</v>
      </c>
      <c r="AO47" t="s">
        <v>24</v>
      </c>
      <c r="AQ47" s="9" t="s">
        <v>80</v>
      </c>
      <c r="AV47" t="s">
        <v>24</v>
      </c>
      <c r="AX47" s="9" t="s">
        <v>57</v>
      </c>
      <c r="BC47" t="s">
        <v>27</v>
      </c>
      <c r="BE47" s="9" t="s">
        <v>57</v>
      </c>
      <c r="BJ47" t="s">
        <v>27</v>
      </c>
      <c r="BL47" s="9" t="s">
        <v>57</v>
      </c>
      <c r="BM47" s="4">
        <v>7.7758620689655169</v>
      </c>
      <c r="BN47" s="5">
        <v>0.94339622641509813</v>
      </c>
      <c r="BO47" s="4">
        <v>349.91379310344826</v>
      </c>
      <c r="BP47" s="5">
        <v>3.7665098682558545E-2</v>
      </c>
      <c r="BQ47" t="s">
        <v>27</v>
      </c>
      <c r="BS47" s="9" t="s">
        <v>57</v>
      </c>
      <c r="BX47" t="s">
        <v>27</v>
      </c>
      <c r="CA47" s="82" t="s">
        <v>35</v>
      </c>
      <c r="CB47" s="94">
        <v>9.1473090184568751</v>
      </c>
      <c r="CC47" s="94">
        <v>1692.2521684145217</v>
      </c>
    </row>
    <row r="48" spans="1:85" x14ac:dyDescent="0.25">
      <c r="A48" s="9" t="s">
        <v>61</v>
      </c>
      <c r="F48" t="s">
        <v>27</v>
      </c>
      <c r="H48" s="9" t="s">
        <v>61</v>
      </c>
      <c r="M48" t="s">
        <v>27</v>
      </c>
      <c r="O48" s="9" t="s">
        <v>61</v>
      </c>
      <c r="P48" s="4">
        <v>3.2446043165467624</v>
      </c>
      <c r="Q48" s="5">
        <v>0.64516129032257763</v>
      </c>
      <c r="R48" s="4">
        <v>1323.798561151079</v>
      </c>
      <c r="S48" s="5">
        <v>0.18366630353557598</v>
      </c>
      <c r="T48" t="s">
        <v>27</v>
      </c>
      <c r="V48" s="9" t="s">
        <v>79</v>
      </c>
      <c r="AA48" t="s">
        <v>24</v>
      </c>
      <c r="AC48" s="9" t="s">
        <v>79</v>
      </c>
      <c r="AH48" t="s">
        <v>24</v>
      </c>
      <c r="AJ48" s="9" t="s">
        <v>79</v>
      </c>
      <c r="AK48" s="4">
        <v>7.4792703150912105</v>
      </c>
      <c r="AL48" s="5">
        <v>2.0618556701030708</v>
      </c>
      <c r="AM48" s="4">
        <v>2011.9237147595356</v>
      </c>
      <c r="AN48" s="5">
        <v>0.77989098921489208</v>
      </c>
      <c r="AO48" t="s">
        <v>24</v>
      </c>
      <c r="AQ48" s="9" t="s">
        <v>79</v>
      </c>
      <c r="AV48" t="s">
        <v>24</v>
      </c>
      <c r="AX48" s="9" t="s">
        <v>72</v>
      </c>
      <c r="BC48" t="s">
        <v>27</v>
      </c>
      <c r="BE48" s="9" t="s">
        <v>72</v>
      </c>
      <c r="BJ48" t="s">
        <v>27</v>
      </c>
      <c r="BL48" s="9" t="s">
        <v>72</v>
      </c>
      <c r="BM48" s="4">
        <v>7.7758620689655169</v>
      </c>
      <c r="BN48" s="5">
        <v>0.94339622641509813</v>
      </c>
      <c r="BO48" s="4">
        <v>2021.7241379310344</v>
      </c>
      <c r="BP48" s="5">
        <v>0.21762057016589384</v>
      </c>
      <c r="BQ48" t="s">
        <v>27</v>
      </c>
      <c r="BS48" s="9" t="s">
        <v>72</v>
      </c>
      <c r="BX48" t="s">
        <v>27</v>
      </c>
      <c r="CA48" s="82" t="s">
        <v>35</v>
      </c>
      <c r="CB48" s="94">
        <v>18.35287411872633</v>
      </c>
      <c r="CC48" s="94">
        <v>17854.871419751322</v>
      </c>
    </row>
    <row r="49" spans="1:81" x14ac:dyDescent="0.25">
      <c r="A49" s="9" t="s">
        <v>63</v>
      </c>
      <c r="F49" t="s">
        <v>64</v>
      </c>
      <c r="H49" s="9" t="s">
        <v>63</v>
      </c>
      <c r="M49" t="s">
        <v>64</v>
      </c>
      <c r="O49" s="9" t="s">
        <v>63</v>
      </c>
      <c r="P49" s="4">
        <v>3.2446043165467624</v>
      </c>
      <c r="Q49" s="5">
        <v>0.64516129032257763</v>
      </c>
      <c r="R49" s="4">
        <v>31797.12230215827</v>
      </c>
      <c r="S49" s="5">
        <v>4.4115925849231488</v>
      </c>
      <c r="T49" t="s">
        <v>64</v>
      </c>
      <c r="V49" s="9" t="s">
        <v>93</v>
      </c>
      <c r="AA49" t="s">
        <v>24</v>
      </c>
      <c r="AC49" s="9" t="s">
        <v>93</v>
      </c>
      <c r="AH49" t="s">
        <v>24</v>
      </c>
      <c r="AJ49" s="9" t="s">
        <v>93</v>
      </c>
      <c r="AO49" t="s">
        <v>24</v>
      </c>
      <c r="AQ49" s="9" t="s">
        <v>93</v>
      </c>
      <c r="AR49" s="4">
        <v>3.6051159072741807</v>
      </c>
      <c r="AS49" s="5">
        <v>1.2345679012345825</v>
      </c>
      <c r="AT49" s="4">
        <v>151.41486810551558</v>
      </c>
      <c r="AU49" s="5">
        <v>9.0394507457547069E-2</v>
      </c>
      <c r="AV49" t="s">
        <v>24</v>
      </c>
      <c r="AX49" s="9" t="s">
        <v>105</v>
      </c>
      <c r="BC49" t="s">
        <v>106</v>
      </c>
      <c r="BE49" s="9" t="s">
        <v>105</v>
      </c>
      <c r="BJ49" t="s">
        <v>106</v>
      </c>
      <c r="BL49" s="9" t="s">
        <v>105</v>
      </c>
      <c r="BQ49" t="s">
        <v>106</v>
      </c>
      <c r="BS49" s="9" t="s">
        <v>105</v>
      </c>
      <c r="BT49" s="4">
        <v>7.9401408450704229</v>
      </c>
      <c r="BU49" s="5">
        <v>2.3809523809523987</v>
      </c>
      <c r="BV49" s="4">
        <v>14967.165492957747</v>
      </c>
      <c r="BW49" s="5">
        <v>10.054942124073218</v>
      </c>
      <c r="BX49" t="s">
        <v>106</v>
      </c>
      <c r="CA49" s="82" t="s">
        <v>48</v>
      </c>
      <c r="CB49" s="94">
        <v>3.9047619047619047</v>
      </c>
      <c r="CC49" s="94">
        <v>370.95238095238096</v>
      </c>
    </row>
    <row r="50" spans="1:81" x14ac:dyDescent="0.25">
      <c r="V50" s="9" t="s">
        <v>37</v>
      </c>
      <c r="AA50" t="s">
        <v>24</v>
      </c>
      <c r="AC50" s="9" t="s">
        <v>37</v>
      </c>
      <c r="AD50" s="4">
        <v>5.3183962264150946</v>
      </c>
      <c r="AE50" s="5">
        <v>1.0204081632653084</v>
      </c>
      <c r="AF50" s="4">
        <v>638.20754716981139</v>
      </c>
      <c r="AG50" s="5">
        <v>0.10609704342905625</v>
      </c>
      <c r="AH50" t="s">
        <v>24</v>
      </c>
      <c r="AJ50" s="9" t="s">
        <v>37</v>
      </c>
      <c r="AK50" s="4">
        <v>11.218905472636814</v>
      </c>
      <c r="AL50" s="5">
        <v>3.092783505154606</v>
      </c>
      <c r="AM50" s="4">
        <v>1346.2686567164178</v>
      </c>
      <c r="AN50" s="5">
        <v>0.52186014148208393</v>
      </c>
      <c r="AO50" t="s">
        <v>24</v>
      </c>
      <c r="AQ50" s="9" t="s">
        <v>37</v>
      </c>
      <c r="AV50" t="s">
        <v>24</v>
      </c>
      <c r="CA50" s="82" t="s">
        <v>48</v>
      </c>
      <c r="CB50" s="94">
        <v>4.5723740976838689</v>
      </c>
      <c r="CC50" s="94">
        <v>434.3755392799676</v>
      </c>
    </row>
    <row r="51" spans="1:81" x14ac:dyDescent="0.25">
      <c r="V51" s="9" t="s">
        <v>82</v>
      </c>
      <c r="AA51" t="s">
        <v>24</v>
      </c>
      <c r="AC51" s="9" t="s">
        <v>82</v>
      </c>
      <c r="AH51" t="s">
        <v>24</v>
      </c>
      <c r="AJ51" s="9" t="s">
        <v>82</v>
      </c>
      <c r="AK51" s="4">
        <v>3.7396351575456053</v>
      </c>
      <c r="AL51" s="5">
        <v>1.0309278350515354</v>
      </c>
      <c r="AM51" s="4">
        <v>179.50248756218906</v>
      </c>
      <c r="AN51" s="5">
        <v>6.958135219761119E-2</v>
      </c>
      <c r="AO51" t="s">
        <v>24</v>
      </c>
      <c r="AQ51" s="9" t="s">
        <v>82</v>
      </c>
      <c r="AR51" s="4">
        <v>3.6051159072741807</v>
      </c>
      <c r="AS51" s="5">
        <v>1.2345679012345825</v>
      </c>
      <c r="AT51" s="4">
        <v>173.04556354916068</v>
      </c>
      <c r="AU51" s="5">
        <v>0.10330800852291094</v>
      </c>
      <c r="AV51" t="s">
        <v>24</v>
      </c>
    </row>
    <row r="52" spans="1:81" x14ac:dyDescent="0.25">
      <c r="V52" s="9" t="s">
        <v>38</v>
      </c>
      <c r="AA52" t="s">
        <v>24</v>
      </c>
      <c r="AC52" s="9" t="s">
        <v>38</v>
      </c>
      <c r="AH52" t="s">
        <v>24</v>
      </c>
      <c r="AJ52" s="9" t="s">
        <v>38</v>
      </c>
      <c r="AO52" t="s">
        <v>24</v>
      </c>
      <c r="AQ52" s="9" t="s">
        <v>38</v>
      </c>
      <c r="AR52" s="4">
        <v>3.6051159072741807</v>
      </c>
      <c r="AS52" s="5">
        <v>1.2345679012345825</v>
      </c>
      <c r="AT52" s="4">
        <v>353.30135891286972</v>
      </c>
      <c r="AU52" s="5">
        <v>0.21092051740094317</v>
      </c>
      <c r="AV52" t="s">
        <v>24</v>
      </c>
      <c r="CA52" s="82" t="s">
        <v>36</v>
      </c>
      <c r="CB52" s="94">
        <v>2.1476190476190475</v>
      </c>
      <c r="CC52" s="94">
        <v>375.83333333333331</v>
      </c>
    </row>
    <row r="53" spans="1:81" ht="13" x14ac:dyDescent="0.3">
      <c r="V53" s="9" t="s">
        <v>41</v>
      </c>
      <c r="W53" s="4">
        <v>83.86363636363636</v>
      </c>
      <c r="X53" s="5">
        <v>17.647058823529367</v>
      </c>
      <c r="Y53" s="4">
        <v>10063.636363636364</v>
      </c>
      <c r="Z53" s="5">
        <v>1.3168563712071775</v>
      </c>
      <c r="AA53" t="s">
        <v>24</v>
      </c>
      <c r="AC53" s="9" t="s">
        <v>41</v>
      </c>
      <c r="AD53" s="4">
        <v>90.412735849056602</v>
      </c>
      <c r="AE53" s="5">
        <v>17.346938775510242</v>
      </c>
      <c r="AF53" s="4">
        <v>10849.528301886792</v>
      </c>
      <c r="AG53" s="5">
        <v>1.803649738293956</v>
      </c>
      <c r="AH53" t="s">
        <v>24</v>
      </c>
      <c r="AJ53" s="9" t="s">
        <v>41</v>
      </c>
      <c r="AO53" t="s">
        <v>24</v>
      </c>
      <c r="AQ53" s="143" t="s">
        <v>41</v>
      </c>
      <c r="AR53" s="4">
        <v>3.6051159072741807</v>
      </c>
      <c r="AS53" s="5">
        <v>1.2345679012345825</v>
      </c>
      <c r="AT53" s="4">
        <v>432.61390887290167</v>
      </c>
      <c r="AU53" s="5">
        <v>0.25827002130727733</v>
      </c>
      <c r="AV53" t="s">
        <v>24</v>
      </c>
      <c r="AX53" s="2" t="s">
        <v>7</v>
      </c>
      <c r="BA53" s="6" t="s">
        <v>15</v>
      </c>
      <c r="BB53" t="s">
        <v>97</v>
      </c>
      <c r="BE53" s="2" t="s">
        <v>7</v>
      </c>
      <c r="BH53" s="6" t="s">
        <v>15</v>
      </c>
      <c r="BI53" t="s">
        <v>100</v>
      </c>
      <c r="BP53" s="5"/>
      <c r="CA53" s="82" t="s">
        <v>36</v>
      </c>
      <c r="CB53" s="94">
        <v>4.1321034081825445</v>
      </c>
      <c r="CC53" s="94">
        <v>723.11809643194533</v>
      </c>
    </row>
    <row r="54" spans="1:81" x14ac:dyDescent="0.25">
      <c r="O54" s="131" t="s">
        <v>52</v>
      </c>
      <c r="P54" s="10">
        <v>622.96402877697835</v>
      </c>
      <c r="Q54" s="5"/>
      <c r="R54" s="4"/>
      <c r="S54" s="5"/>
      <c r="V54" s="9" t="s">
        <v>23</v>
      </c>
      <c r="W54" s="4">
        <v>65.227272727272734</v>
      </c>
      <c r="X54" s="5">
        <v>13.725490196078397</v>
      </c>
      <c r="Y54" s="4">
        <v>521818.18181818188</v>
      </c>
      <c r="Z54" s="5">
        <v>68.281441470001809</v>
      </c>
      <c r="AA54" t="s">
        <v>24</v>
      </c>
      <c r="AC54" s="9" t="s">
        <v>23</v>
      </c>
      <c r="AD54" s="4">
        <v>31.910377358490567</v>
      </c>
      <c r="AE54" s="5">
        <v>6.1224489795918515</v>
      </c>
      <c r="AF54" s="4">
        <v>255283.01886792455</v>
      </c>
      <c r="AG54" s="5">
        <v>42.438817371622498</v>
      </c>
      <c r="AH54" t="s">
        <v>24</v>
      </c>
      <c r="AJ54" s="9" t="s">
        <v>23</v>
      </c>
      <c r="AK54" s="4">
        <v>3.7396351575456053</v>
      </c>
      <c r="AL54" s="5">
        <v>1.0309278350515354</v>
      </c>
      <c r="AM54" s="4">
        <v>29917.081260364841</v>
      </c>
      <c r="AN54" s="5">
        <v>11.596892032935198</v>
      </c>
      <c r="AO54" t="s">
        <v>24</v>
      </c>
      <c r="AQ54" s="9" t="s">
        <v>23</v>
      </c>
      <c r="AR54" s="4">
        <v>3.6051159072741807</v>
      </c>
      <c r="AS54" s="5">
        <v>1.2345679012345825</v>
      </c>
      <c r="AT54" s="4">
        <v>28840.927258193446</v>
      </c>
      <c r="AU54" s="5">
        <v>17.218001420485159</v>
      </c>
      <c r="AV54" t="s">
        <v>24</v>
      </c>
      <c r="BE54" t="s">
        <v>111</v>
      </c>
      <c r="BF54" s="10">
        <v>70874.207843137265</v>
      </c>
      <c r="BM54" s="16"/>
      <c r="BP54" s="5"/>
    </row>
    <row r="55" spans="1:81" ht="13" x14ac:dyDescent="0.3">
      <c r="H55" s="132" t="s">
        <v>52</v>
      </c>
      <c r="I55" s="10">
        <v>546.66666666666663</v>
      </c>
      <c r="O55" s="137" t="s">
        <v>65</v>
      </c>
      <c r="P55" s="15">
        <v>356.9064748201439</v>
      </c>
      <c r="Q55" s="5"/>
      <c r="R55" s="4"/>
      <c r="S55" s="5"/>
      <c r="V55" s="9" t="s">
        <v>28</v>
      </c>
      <c r="AA55" t="s">
        <v>24</v>
      </c>
      <c r="AC55" s="9" t="s">
        <v>28</v>
      </c>
      <c r="AH55" t="s">
        <v>24</v>
      </c>
      <c r="AJ55" s="9" t="s">
        <v>28</v>
      </c>
      <c r="AK55" s="4">
        <v>7.4792703150912105</v>
      </c>
      <c r="AL55" s="5">
        <v>2.0618556701030708</v>
      </c>
      <c r="AM55" s="4">
        <v>6319.9834162520729</v>
      </c>
      <c r="AN55" s="5">
        <v>2.4498434419575608</v>
      </c>
      <c r="AO55" t="s">
        <v>24</v>
      </c>
      <c r="AQ55" s="9" t="s">
        <v>28</v>
      </c>
      <c r="AR55" s="4">
        <v>3.6051159072741807</v>
      </c>
      <c r="AS55" s="5">
        <v>1.2345679012345825</v>
      </c>
      <c r="AT55" s="4">
        <v>3046.3229416466829</v>
      </c>
      <c r="AU55" s="5">
        <v>1.8186514000387448</v>
      </c>
      <c r="AV55" t="s">
        <v>24</v>
      </c>
      <c r="BE55" t="s">
        <v>65</v>
      </c>
      <c r="BF55" s="10">
        <v>3112.7843137254904</v>
      </c>
      <c r="BL55" s="2" t="s">
        <v>7</v>
      </c>
      <c r="BO55" s="6" t="s">
        <v>15</v>
      </c>
      <c r="BP55" t="s">
        <v>104</v>
      </c>
      <c r="BU55" s="5"/>
      <c r="BV55" s="4"/>
      <c r="BW55" s="5"/>
    </row>
    <row r="56" spans="1:81" ht="13" x14ac:dyDescent="0.3">
      <c r="A56" s="2" t="s">
        <v>7</v>
      </c>
      <c r="D56" s="6" t="s">
        <v>15</v>
      </c>
      <c r="E56" t="s">
        <v>20</v>
      </c>
      <c r="H56" s="2" t="s">
        <v>7</v>
      </c>
      <c r="K56" s="6" t="s">
        <v>15</v>
      </c>
      <c r="L56" t="s">
        <v>53</v>
      </c>
      <c r="O56" s="2" t="s">
        <v>7</v>
      </c>
      <c r="P56" s="2"/>
      <c r="Q56" s="2"/>
      <c r="R56" s="2" t="s">
        <v>66</v>
      </c>
      <c r="S56" s="2" t="s">
        <v>67</v>
      </c>
      <c r="V56" s="9" t="s">
        <v>77</v>
      </c>
      <c r="AA56" t="s">
        <v>24</v>
      </c>
      <c r="AC56" s="9" t="s">
        <v>77</v>
      </c>
      <c r="AD56" s="4">
        <v>5.3183962264150946</v>
      </c>
      <c r="AE56" s="5">
        <v>1.0204081632653084</v>
      </c>
      <c r="AF56" s="4">
        <v>21167.216981132078</v>
      </c>
      <c r="AG56" s="5">
        <v>3.5188852737303664</v>
      </c>
      <c r="AH56" t="s">
        <v>24</v>
      </c>
      <c r="AJ56" s="9" t="s">
        <v>77</v>
      </c>
      <c r="AO56" t="s">
        <v>24</v>
      </c>
      <c r="AQ56" s="9" t="s">
        <v>77</v>
      </c>
      <c r="AV56" t="s">
        <v>24</v>
      </c>
      <c r="BE56" t="s">
        <v>52</v>
      </c>
      <c r="BF56" s="10">
        <v>8489.4117647058829</v>
      </c>
      <c r="BL56" s="14" t="s">
        <v>52</v>
      </c>
      <c r="BM56" s="10">
        <v>11757.103448275862</v>
      </c>
      <c r="BS56" s="2" t="s">
        <v>7</v>
      </c>
      <c r="BV56" s="6" t="s">
        <v>15</v>
      </c>
      <c r="BW56" t="s">
        <v>108</v>
      </c>
    </row>
    <row r="57" spans="1:81" x14ac:dyDescent="0.25">
      <c r="V57" s="9" t="s">
        <v>26</v>
      </c>
      <c r="W57" s="4">
        <v>46.590909090909093</v>
      </c>
      <c r="X57" s="5">
        <v>9.803921568627425</v>
      </c>
      <c r="Y57" s="4">
        <v>1164.7727272727273</v>
      </c>
      <c r="Z57" s="5">
        <v>0.15241393185268257</v>
      </c>
      <c r="AA57" t="s">
        <v>27</v>
      </c>
      <c r="AC57" s="9" t="s">
        <v>26</v>
      </c>
      <c r="AD57" s="4">
        <v>37.22877358490566</v>
      </c>
      <c r="AE57" s="5">
        <v>7.1428571428571592</v>
      </c>
      <c r="AF57" s="4">
        <v>930.71933962264154</v>
      </c>
      <c r="AG57" s="5">
        <v>0.15472485500070701</v>
      </c>
      <c r="AH57" t="s">
        <v>27</v>
      </c>
      <c r="AJ57" s="9" t="s">
        <v>26</v>
      </c>
      <c r="AK57" s="4">
        <v>26.177446102819232</v>
      </c>
      <c r="AL57" s="5">
        <v>7.2164948453607467</v>
      </c>
      <c r="AM57" s="4">
        <v>654.43615257048077</v>
      </c>
      <c r="AN57" s="5">
        <v>0.25368201322045741</v>
      </c>
      <c r="AO57" t="s">
        <v>27</v>
      </c>
      <c r="AQ57" s="9" t="s">
        <v>26</v>
      </c>
      <c r="AR57" s="4">
        <v>25.23581135091926</v>
      </c>
      <c r="AS57" s="5">
        <v>8.6419753086420741</v>
      </c>
      <c r="AT57" s="4">
        <v>630.89528377298154</v>
      </c>
      <c r="AU57" s="5">
        <v>0.37664378107311275</v>
      </c>
      <c r="AV57" t="s">
        <v>27</v>
      </c>
      <c r="BL57" s="18" t="s">
        <v>65</v>
      </c>
      <c r="BM57" s="10">
        <v>233.27586206896549</v>
      </c>
      <c r="BS57" s="14" t="s">
        <v>99</v>
      </c>
      <c r="BT57" s="10">
        <v>39.700704225352112</v>
      </c>
    </row>
    <row r="58" spans="1:81" x14ac:dyDescent="0.25">
      <c r="V58" s="9" t="s">
        <v>46</v>
      </c>
      <c r="W58" s="4">
        <v>9.3181818181818183</v>
      </c>
      <c r="X58" s="5">
        <v>1.9607843137254852</v>
      </c>
      <c r="Y58" s="4">
        <v>11927.272727272728</v>
      </c>
      <c r="Z58" s="5">
        <v>1.5607186621714695</v>
      </c>
      <c r="AA58" t="s">
        <v>27</v>
      </c>
      <c r="AC58" s="9" t="s">
        <v>72</v>
      </c>
      <c r="AD58" s="4">
        <v>5.3183962264150946</v>
      </c>
      <c r="AE58" s="5">
        <v>1.0204081632653084</v>
      </c>
      <c r="AF58" s="4">
        <v>691.39150943396226</v>
      </c>
      <c r="AG58" s="5">
        <v>0.11493846371481092</v>
      </c>
      <c r="AH58" t="s">
        <v>27</v>
      </c>
      <c r="AJ58" s="9" t="s">
        <v>72</v>
      </c>
      <c r="AO58" t="s">
        <v>27</v>
      </c>
      <c r="AQ58" s="9" t="s">
        <v>72</v>
      </c>
      <c r="AV58" t="s">
        <v>27</v>
      </c>
      <c r="CA58" s="82" t="s">
        <v>68</v>
      </c>
      <c r="CB58" s="94">
        <v>4.6590909090909092</v>
      </c>
      <c r="CC58" s="94">
        <v>447.27272727272725</v>
      </c>
    </row>
    <row r="59" spans="1:81" ht="14" x14ac:dyDescent="0.3">
      <c r="A59" s="493" t="s">
        <v>153</v>
      </c>
      <c r="B59" s="493"/>
      <c r="C59" s="493"/>
      <c r="D59" s="493"/>
      <c r="E59" s="493"/>
      <c r="F59" s="493"/>
      <c r="H59" s="493" t="s">
        <v>154</v>
      </c>
      <c r="I59" s="493"/>
      <c r="J59" s="493"/>
      <c r="K59" s="493"/>
      <c r="L59" s="493"/>
      <c r="M59" s="493"/>
      <c r="O59" s="493" t="s">
        <v>155</v>
      </c>
      <c r="P59" s="493"/>
      <c r="Q59" s="493"/>
      <c r="R59" s="493"/>
      <c r="S59" s="493"/>
      <c r="T59" s="493"/>
      <c r="V59" s="9" t="s">
        <v>57</v>
      </c>
      <c r="W59" s="4">
        <v>4.6590909090909092</v>
      </c>
      <c r="X59" s="5">
        <v>0.98039215686274261</v>
      </c>
      <c r="Y59" s="4">
        <v>209.65909090909091</v>
      </c>
      <c r="Z59" s="5">
        <v>2.7434507733482865E-2</v>
      </c>
      <c r="AA59" t="s">
        <v>27</v>
      </c>
      <c r="AC59" s="9" t="s">
        <v>47</v>
      </c>
      <c r="AD59" s="4">
        <v>5.3183962264150946</v>
      </c>
      <c r="AE59" s="5">
        <v>1.0204081632653084</v>
      </c>
      <c r="AF59" s="4">
        <v>1728.4787735849056</v>
      </c>
      <c r="AG59" s="5">
        <v>0.28734615928702734</v>
      </c>
      <c r="AH59" t="s">
        <v>27</v>
      </c>
      <c r="AJ59" s="9" t="s">
        <v>47</v>
      </c>
      <c r="AO59" t="s">
        <v>27</v>
      </c>
      <c r="AQ59" s="9" t="s">
        <v>47</v>
      </c>
      <c r="AR59" s="4">
        <v>3.6051159072741807</v>
      </c>
      <c r="AS59" s="5">
        <v>1.2345679012345825</v>
      </c>
      <c r="AT59" s="4">
        <v>1171.6626698641087</v>
      </c>
      <c r="AU59" s="5">
        <v>0.6994813077072094</v>
      </c>
      <c r="AV59" t="s">
        <v>27</v>
      </c>
      <c r="CA59" s="82" t="s">
        <v>68</v>
      </c>
      <c r="CB59" s="94">
        <v>5.5421931111826961</v>
      </c>
      <c r="CC59" s="94">
        <v>532.05053867353877</v>
      </c>
    </row>
    <row r="60" spans="1:81" ht="25.5" x14ac:dyDescent="0.3">
      <c r="A60" s="80" t="s">
        <v>1</v>
      </c>
      <c r="B60" s="138" t="s">
        <v>115</v>
      </c>
      <c r="C60" s="138" t="s">
        <v>142</v>
      </c>
      <c r="D60" s="138" t="s">
        <v>157</v>
      </c>
      <c r="E60" s="138" t="s">
        <v>144</v>
      </c>
      <c r="F60" s="138" t="s">
        <v>16</v>
      </c>
      <c r="H60" s="80" t="s">
        <v>1</v>
      </c>
      <c r="I60" s="138" t="s">
        <v>115</v>
      </c>
      <c r="J60" s="138" t="s">
        <v>142</v>
      </c>
      <c r="K60" s="138" t="s">
        <v>157</v>
      </c>
      <c r="L60" s="138" t="s">
        <v>144</v>
      </c>
      <c r="M60" s="138" t="s">
        <v>16</v>
      </c>
      <c r="O60" s="80" t="s">
        <v>1</v>
      </c>
      <c r="P60" s="138" t="s">
        <v>115</v>
      </c>
      <c r="Q60" s="138" t="s">
        <v>142</v>
      </c>
      <c r="R60" s="138" t="s">
        <v>157</v>
      </c>
      <c r="S60" s="138" t="s">
        <v>144</v>
      </c>
      <c r="T60" s="138" t="s">
        <v>16</v>
      </c>
      <c r="V60" s="9" t="s">
        <v>63</v>
      </c>
      <c r="AA60" t="s">
        <v>64</v>
      </c>
      <c r="AC60" s="9" t="s">
        <v>63</v>
      </c>
      <c r="AH60" t="s">
        <v>64</v>
      </c>
      <c r="AJ60" s="9" t="s">
        <v>63</v>
      </c>
      <c r="AO60" t="s">
        <v>64</v>
      </c>
      <c r="AQ60" s="9" t="s">
        <v>63</v>
      </c>
      <c r="AR60" s="4">
        <v>3.6051159072741807</v>
      </c>
      <c r="AS60" s="5">
        <v>1.2345679012345825</v>
      </c>
      <c r="AT60" s="4">
        <v>35330.135891286969</v>
      </c>
      <c r="AU60" s="5">
        <v>21.092051740094313</v>
      </c>
      <c r="AV60" t="s">
        <v>64</v>
      </c>
    </row>
    <row r="61" spans="1:81" x14ac:dyDescent="0.25">
      <c r="A61" s="82" t="str">
        <f>A15</f>
        <v>Aphanizomenon flos-aquae</v>
      </c>
      <c r="B61" s="83">
        <f>AVERAGE(B15,I15,P15)</f>
        <v>16.223021582733814</v>
      </c>
      <c r="C61" s="84">
        <f t="shared" ref="C61:E76" si="0">AVERAGE(C15,J15,Q15)</f>
        <v>3.2258064516128884</v>
      </c>
      <c r="D61" s="83">
        <f t="shared" si="0"/>
        <v>22485.107913669064</v>
      </c>
      <c r="E61" s="90">
        <f t="shared" si="0"/>
        <v>3.1196261850527982</v>
      </c>
      <c r="F61" s="82" t="str">
        <f>F15</f>
        <v>bluegreen</v>
      </c>
      <c r="H61" s="82" t="str">
        <f>V15</f>
        <v>Aphanizomenon flos-aquae</v>
      </c>
      <c r="I61" s="83">
        <f>AVERAGE(W15,AD15,AK15,AR15)</f>
        <v>120.38915094339623</v>
      </c>
      <c r="J61" s="84">
        <f t="shared" ref="J61:L76" si="1">AVERAGE(X15,AE15,AL15,AS15)</f>
        <v>24.04961984793918</v>
      </c>
      <c r="K61" s="83">
        <f t="shared" si="1"/>
        <v>149436.29716981133</v>
      </c>
      <c r="L61" s="84">
        <f t="shared" si="1"/>
        <v>22.328833005363556</v>
      </c>
      <c r="M61" s="82" t="str">
        <f>AA15</f>
        <v>bluegreen</v>
      </c>
      <c r="O61" s="82" t="str">
        <f>AX15</f>
        <v>Aphanizomenon flos-aquae</v>
      </c>
      <c r="P61" s="83">
        <f>AVERAGE(AY15,BF15,BM15,BT15)</f>
        <v>165.93931922436246</v>
      </c>
      <c r="Q61" s="84">
        <f t="shared" ref="Q61:S76" si="2">AVERAGE(AZ15,BG15,BN15,BU15)</f>
        <v>11.753074964624345</v>
      </c>
      <c r="R61" s="83">
        <f t="shared" si="2"/>
        <v>454538.32179502165</v>
      </c>
      <c r="S61" s="84">
        <f t="shared" si="2"/>
        <v>41.048969327160655</v>
      </c>
      <c r="T61" s="82" t="str">
        <f>BC15</f>
        <v>bluegreen</v>
      </c>
      <c r="AQ61" s="9"/>
      <c r="AR61" s="4"/>
      <c r="AS61" s="5"/>
      <c r="AT61" s="4"/>
      <c r="AU61" s="5"/>
      <c r="CA61" s="82" t="s">
        <v>79</v>
      </c>
      <c r="CB61" s="94">
        <v>7.4792703150912105</v>
      </c>
      <c r="CC61" s="94">
        <v>2011.9237147595356</v>
      </c>
    </row>
    <row r="62" spans="1:81" x14ac:dyDescent="0.25">
      <c r="A62" s="82" t="str">
        <f t="shared" ref="A62:A94" si="3">A16</f>
        <v>Anabaena flos-aquae</v>
      </c>
      <c r="B62" s="83">
        <f t="shared" ref="B62:B95" si="4">AVERAGE(B16,I16,P16)</f>
        <v>16.251113394998285</v>
      </c>
      <c r="C62" s="84">
        <f t="shared" si="0"/>
        <v>3.7413029728020013</v>
      </c>
      <c r="D62" s="83">
        <f t="shared" si="0"/>
        <v>39182.628297362113</v>
      </c>
      <c r="E62" s="90">
        <f t="shared" si="0"/>
        <v>5.3661940137777897</v>
      </c>
      <c r="F62" s="82" t="str">
        <f t="shared" ref="F62:F95" si="5">F16</f>
        <v>bluegreen</v>
      </c>
      <c r="H62" s="82" t="str">
        <f t="shared" ref="H62:H105" si="6">V16</f>
        <v>Anabaena flos-aquae</v>
      </c>
      <c r="I62" s="83">
        <f t="shared" ref="I62:I106" si="7">AVERAGE(W16,AD16,AK16,AR16)</f>
        <v>15.625536020583191</v>
      </c>
      <c r="J62" s="84">
        <f t="shared" si="1"/>
        <v>3.0412164865946427</v>
      </c>
      <c r="K62" s="83">
        <f t="shared" si="1"/>
        <v>35868.846483704976</v>
      </c>
      <c r="L62" s="84">
        <f t="shared" si="1"/>
        <v>5.5762687947971106</v>
      </c>
      <c r="M62" s="82" t="str">
        <f t="shared" ref="M62:M106" si="8">AA16</f>
        <v>bluegreen</v>
      </c>
      <c r="O62" s="82" t="str">
        <f t="shared" ref="O62:O95" si="9">AX16</f>
        <v>Aphanizomenon flos-aquae</v>
      </c>
      <c r="P62" s="83">
        <f t="shared" ref="P62:P95" si="10">AVERAGE(AY16,BF16,BM16,BT16)</f>
        <v>74.633029073698452</v>
      </c>
      <c r="Q62" s="84">
        <f t="shared" si="2"/>
        <v>0.58039376538146215</v>
      </c>
      <c r="R62" s="83">
        <f t="shared" si="2"/>
        <v>105400.89553752536</v>
      </c>
      <c r="S62" s="84">
        <f t="shared" si="2"/>
        <v>7.1008334087870768</v>
      </c>
      <c r="T62" s="82" t="str">
        <f t="shared" ref="T62:T95" si="11">BC16</f>
        <v>bluegreen</v>
      </c>
      <c r="AQ62" s="9"/>
      <c r="AR62" s="4"/>
      <c r="AS62" s="5"/>
      <c r="AT62" s="4"/>
      <c r="AU62" s="5"/>
      <c r="CA62" s="82" t="s">
        <v>79</v>
      </c>
      <c r="CB62" s="94">
        <v>5.6516290726817049</v>
      </c>
      <c r="CC62" s="94">
        <v>1520.2882205513786</v>
      </c>
    </row>
    <row r="63" spans="1:81" x14ac:dyDescent="0.25">
      <c r="A63" s="82" t="str">
        <f t="shared" si="3"/>
        <v>Lagynion sp.</v>
      </c>
      <c r="B63" s="83">
        <f t="shared" si="4"/>
        <v>12.016272696128812</v>
      </c>
      <c r="C63" s="84">
        <f t="shared" si="0"/>
        <v>2.5932953826691829</v>
      </c>
      <c r="D63" s="83">
        <f t="shared" si="0"/>
        <v>757.02517985611507</v>
      </c>
      <c r="E63" s="90">
        <f t="shared" si="0"/>
        <v>0.10408975753627553</v>
      </c>
      <c r="F63" s="82" t="str">
        <f t="shared" si="5"/>
        <v>chrysophyte</v>
      </c>
      <c r="H63" s="82" t="str">
        <f t="shared" si="6"/>
        <v>Kephyrion sp.</v>
      </c>
      <c r="I63" s="83">
        <f t="shared" si="7"/>
        <v>4.5290156919803497</v>
      </c>
      <c r="J63" s="84">
        <f t="shared" si="1"/>
        <v>1.0256679991584219</v>
      </c>
      <c r="K63" s="83">
        <f t="shared" si="1"/>
        <v>345.16215111549172</v>
      </c>
      <c r="L63" s="84">
        <f t="shared" si="1"/>
        <v>9.6707020345680017E-2</v>
      </c>
      <c r="M63" s="82" t="str">
        <f t="shared" si="8"/>
        <v>chrysophyte</v>
      </c>
      <c r="O63" s="82" t="str">
        <f t="shared" si="9"/>
        <v>Microcystis aeruginosa</v>
      </c>
      <c r="P63" s="83">
        <f t="shared" si="10"/>
        <v>32217.534054819112</v>
      </c>
      <c r="Q63" s="84">
        <f t="shared" si="2"/>
        <v>50.092520703933779</v>
      </c>
      <c r="R63" s="83">
        <f t="shared" si="2"/>
        <v>283655.63418945047</v>
      </c>
      <c r="S63" s="84">
        <f t="shared" si="2"/>
        <v>18.350209977095822</v>
      </c>
      <c r="T63" s="82" t="str">
        <f t="shared" si="11"/>
        <v>bluegreen</v>
      </c>
    </row>
    <row r="64" spans="1:81" ht="13" x14ac:dyDescent="0.3">
      <c r="A64" s="82" t="str">
        <f t="shared" si="3"/>
        <v>Dinobryon sertularia</v>
      </c>
      <c r="B64" s="83">
        <f t="shared" si="4"/>
        <v>9.7338129496402885</v>
      </c>
      <c r="C64" s="84">
        <f t="shared" si="0"/>
        <v>1.9354838709677331</v>
      </c>
      <c r="D64" s="83">
        <f t="shared" si="0"/>
        <v>1168.0575539568347</v>
      </c>
      <c r="E64" s="90">
        <f t="shared" si="0"/>
        <v>0.16205850311962591</v>
      </c>
      <c r="F64" s="82" t="str">
        <f t="shared" si="5"/>
        <v>chrysophyte</v>
      </c>
      <c r="H64" s="82" t="str">
        <f t="shared" si="6"/>
        <v>Lagynion sp.</v>
      </c>
      <c r="I64" s="83">
        <f t="shared" si="7"/>
        <v>6.1254044007141735</v>
      </c>
      <c r="J64" s="84">
        <f t="shared" si="1"/>
        <v>1.3373734373474431</v>
      </c>
      <c r="K64" s="83">
        <f t="shared" si="1"/>
        <v>385.90047724499283</v>
      </c>
      <c r="L64" s="84">
        <f t="shared" si="1"/>
        <v>7.4614364737790415E-2</v>
      </c>
      <c r="M64" s="82" t="str">
        <f t="shared" si="8"/>
        <v>chrysophyte</v>
      </c>
      <c r="O64" s="82" t="str">
        <f t="shared" si="9"/>
        <v>Dinobryon sertularia</v>
      </c>
      <c r="P64" s="83">
        <f t="shared" si="10"/>
        <v>5.6516290726817049</v>
      </c>
      <c r="Q64" s="84">
        <f t="shared" si="2"/>
        <v>0.97087378640776345</v>
      </c>
      <c r="R64" s="83">
        <f t="shared" si="2"/>
        <v>678.19548872180462</v>
      </c>
      <c r="S64" s="84">
        <f t="shared" si="2"/>
        <v>0.16744108166938748</v>
      </c>
      <c r="T64" s="82" t="str">
        <f t="shared" si="11"/>
        <v>chrysophyte</v>
      </c>
      <c r="V64" s="2" t="s">
        <v>7</v>
      </c>
      <c r="Y64" s="6" t="s">
        <v>15</v>
      </c>
      <c r="Z64" t="s">
        <v>71</v>
      </c>
      <c r="AC64" s="2" t="s">
        <v>7</v>
      </c>
      <c r="AD64" s="6" t="s">
        <v>15</v>
      </c>
      <c r="AE64" t="s">
        <v>78</v>
      </c>
      <c r="AQ64" s="2" t="s">
        <v>7</v>
      </c>
      <c r="AT64" s="6" t="s">
        <v>15</v>
      </c>
      <c r="AU64" t="s">
        <v>94</v>
      </c>
      <c r="CA64" s="82" t="s">
        <v>37</v>
      </c>
      <c r="CB64" s="94">
        <v>2.696111682082905</v>
      </c>
      <c r="CC64" s="94">
        <v>323.53340184994863</v>
      </c>
    </row>
    <row r="65" spans="1:81" ht="13" x14ac:dyDescent="0.3">
      <c r="A65" s="82" t="str">
        <f t="shared" si="3"/>
        <v>Chrysococcus rufescens</v>
      </c>
      <c r="B65" s="83">
        <f t="shared" si="4"/>
        <v>4.2952380952380951</v>
      </c>
      <c r="C65" s="84">
        <f t="shared" si="0"/>
        <v>2.5000000000000107</v>
      </c>
      <c r="D65" s="83">
        <f t="shared" si="0"/>
        <v>365.09523809523807</v>
      </c>
      <c r="E65" s="90">
        <f t="shared" si="0"/>
        <v>0.1334725635368654</v>
      </c>
      <c r="F65" s="82" t="str">
        <f t="shared" si="5"/>
        <v>chrysophyte</v>
      </c>
      <c r="H65" s="82" t="str">
        <f t="shared" si="6"/>
        <v>Cryptomonas erosa</v>
      </c>
      <c r="I65" s="83">
        <f t="shared" si="7"/>
        <v>69.77351969963928</v>
      </c>
      <c r="J65" s="84">
        <f t="shared" si="1"/>
        <v>18.296889202416349</v>
      </c>
      <c r="K65" s="83">
        <f t="shared" si="1"/>
        <v>36282.230243812417</v>
      </c>
      <c r="L65" s="84">
        <f t="shared" si="1"/>
        <v>12.593859551660904</v>
      </c>
      <c r="M65" s="82" t="str">
        <f t="shared" si="8"/>
        <v>cryptophyte</v>
      </c>
      <c r="O65" s="82" t="str">
        <f t="shared" si="9"/>
        <v>Cryptomonas erosa</v>
      </c>
      <c r="P65" s="83">
        <f t="shared" si="10"/>
        <v>145.48044916056963</v>
      </c>
      <c r="Q65" s="84">
        <f t="shared" si="2"/>
        <v>21.611920792851841</v>
      </c>
      <c r="R65" s="83">
        <f t="shared" si="2"/>
        <v>75649.833563496199</v>
      </c>
      <c r="S65" s="84">
        <f t="shared" si="2"/>
        <v>17.868025968189905</v>
      </c>
      <c r="T65" s="82" t="str">
        <f t="shared" si="11"/>
        <v>cryptophyte</v>
      </c>
      <c r="V65" s="17" t="s">
        <v>65</v>
      </c>
      <c r="W65" s="10">
        <v>2255</v>
      </c>
      <c r="AC65" s="14" t="s">
        <v>65</v>
      </c>
      <c r="AD65" s="10">
        <v>2489.0094339622642</v>
      </c>
      <c r="AJ65" s="2" t="s">
        <v>7</v>
      </c>
      <c r="AM65" s="6" t="s">
        <v>15</v>
      </c>
      <c r="AN65" t="s">
        <v>89</v>
      </c>
      <c r="CA65" s="82" t="s">
        <v>37</v>
      </c>
      <c r="CB65" s="94">
        <v>8.2686508495259545</v>
      </c>
      <c r="CC65" s="94">
        <v>992.23810194311454</v>
      </c>
    </row>
    <row r="66" spans="1:81" x14ac:dyDescent="0.25">
      <c r="A66" s="82" t="str">
        <f t="shared" si="3"/>
        <v>Cryptomonas erosa</v>
      </c>
      <c r="B66" s="83">
        <f t="shared" si="4"/>
        <v>75.878794107571082</v>
      </c>
      <c r="C66" s="84">
        <f t="shared" si="0"/>
        <v>23.099304237824128</v>
      </c>
      <c r="D66" s="83">
        <f t="shared" si="0"/>
        <v>39456.972935936967</v>
      </c>
      <c r="E66" s="90">
        <f t="shared" si="0"/>
        <v>7.4465650709288065</v>
      </c>
      <c r="F66" s="82" t="str">
        <f t="shared" si="5"/>
        <v>cryptophyte</v>
      </c>
      <c r="H66" s="82" t="str">
        <f t="shared" si="6"/>
        <v>Rhodomonas minuta</v>
      </c>
      <c r="I66" s="83">
        <f t="shared" si="7"/>
        <v>28.270983872767125</v>
      </c>
      <c r="J66" s="84">
        <f t="shared" si="1"/>
        <v>7.6601698334927866</v>
      </c>
      <c r="K66" s="83">
        <f t="shared" si="1"/>
        <v>565.41967745534248</v>
      </c>
      <c r="L66" s="84">
        <f t="shared" si="1"/>
        <v>0.20096538028628713</v>
      </c>
      <c r="M66" s="82" t="str">
        <f t="shared" si="8"/>
        <v>cryptophyte</v>
      </c>
      <c r="O66" s="82" t="str">
        <f t="shared" si="9"/>
        <v>Rhodomonas minuta</v>
      </c>
      <c r="P66" s="83">
        <f t="shared" si="10"/>
        <v>58.305556158201121</v>
      </c>
      <c r="Q66" s="84">
        <f t="shared" si="2"/>
        <v>8.3183192242984632</v>
      </c>
      <c r="R66" s="83">
        <f t="shared" si="2"/>
        <v>1166.1111231640225</v>
      </c>
      <c r="S66" s="84">
        <f t="shared" si="2"/>
        <v>0.23095823043303954</v>
      </c>
      <c r="T66" s="82" t="str">
        <f t="shared" si="11"/>
        <v>cryptophyte</v>
      </c>
      <c r="AC66" s="14" t="s">
        <v>52</v>
      </c>
      <c r="AD66" s="10">
        <v>744.57547169811323</v>
      </c>
      <c r="CA66" s="82" t="s">
        <v>37</v>
      </c>
      <c r="CB66" s="94">
        <v>5.6516290726817049</v>
      </c>
      <c r="CC66" s="94">
        <v>678.19548872180462</v>
      </c>
    </row>
    <row r="67" spans="1:81" x14ac:dyDescent="0.25">
      <c r="A67" s="82" t="str">
        <f t="shared" si="3"/>
        <v>Rhodomonas minuta</v>
      </c>
      <c r="B67" s="83">
        <f t="shared" si="4"/>
        <v>10.393970537855429</v>
      </c>
      <c r="C67" s="84">
        <f t="shared" si="0"/>
        <v>2.2707147375078938</v>
      </c>
      <c r="D67" s="83">
        <f t="shared" si="0"/>
        <v>207.87941075710859</v>
      </c>
      <c r="E67" s="90">
        <f t="shared" si="0"/>
        <v>2.8542742385177226E-2</v>
      </c>
      <c r="F67" s="82" t="str">
        <f t="shared" si="5"/>
        <v>cryptophyte</v>
      </c>
      <c r="H67" s="82" t="str">
        <f t="shared" si="6"/>
        <v>Achnanthes clevei</v>
      </c>
      <c r="I67" s="83">
        <f t="shared" si="7"/>
        <v>4.6590909090909092</v>
      </c>
      <c r="J67" s="84">
        <f t="shared" si="1"/>
        <v>0.98039215686274261</v>
      </c>
      <c r="K67" s="83">
        <f t="shared" si="1"/>
        <v>698.86363636363637</v>
      </c>
      <c r="L67" s="84">
        <f t="shared" si="1"/>
        <v>9.1448359111609548E-2</v>
      </c>
      <c r="M67" s="82" t="str">
        <f t="shared" si="8"/>
        <v>diatom</v>
      </c>
      <c r="O67" s="82" t="str">
        <f t="shared" si="9"/>
        <v>Achnanthes lanceolata</v>
      </c>
      <c r="P67" s="83">
        <f t="shared" si="10"/>
        <v>13.427491141647222</v>
      </c>
      <c r="Q67" s="84">
        <f t="shared" si="2"/>
        <v>1.9142700128228616</v>
      </c>
      <c r="R67" s="83">
        <f t="shared" si="2"/>
        <v>2416.9484054965001</v>
      </c>
      <c r="S67" s="84">
        <f t="shared" si="2"/>
        <v>0.40182201723431538</v>
      </c>
      <c r="T67" s="82" t="str">
        <f t="shared" si="11"/>
        <v>diatom</v>
      </c>
    </row>
    <row r="68" spans="1:81" x14ac:dyDescent="0.25">
      <c r="A68" s="82" t="str">
        <f t="shared" si="3"/>
        <v>Achnanthes linearis</v>
      </c>
      <c r="B68" s="83">
        <f t="shared" si="4"/>
        <v>5.1164554071028894</v>
      </c>
      <c r="C68" s="84">
        <f t="shared" si="0"/>
        <v>1.7019818680160217</v>
      </c>
      <c r="D68" s="83">
        <f t="shared" si="0"/>
        <v>675.37211373758134</v>
      </c>
      <c r="E68" s="90">
        <f t="shared" si="0"/>
        <v>0.135258295299412</v>
      </c>
      <c r="F68" s="82" t="str">
        <f t="shared" si="5"/>
        <v>diatom</v>
      </c>
      <c r="H68" s="82" t="str">
        <f t="shared" si="6"/>
        <v>Achnanthes lanceolata</v>
      </c>
      <c r="I68" s="83">
        <f t="shared" si="7"/>
        <v>3.6051159072741807</v>
      </c>
      <c r="J68" s="84">
        <f t="shared" si="1"/>
        <v>1.2345679012345825</v>
      </c>
      <c r="K68" s="83">
        <f t="shared" si="1"/>
        <v>648.92086330935251</v>
      </c>
      <c r="L68" s="84">
        <f t="shared" si="1"/>
        <v>0.38740503196091602</v>
      </c>
      <c r="M68" s="82" t="str">
        <f t="shared" si="8"/>
        <v>diatom</v>
      </c>
      <c r="O68" s="82" t="str">
        <f t="shared" si="9"/>
        <v>Achnanthes minutissima</v>
      </c>
      <c r="P68" s="83">
        <f t="shared" si="10"/>
        <v>22.78311859878534</v>
      </c>
      <c r="Q68" s="84">
        <f t="shared" si="2"/>
        <v>4.0799055954286878</v>
      </c>
      <c r="R68" s="83">
        <f t="shared" si="2"/>
        <v>1139.155929939267</v>
      </c>
      <c r="S68" s="84">
        <f t="shared" si="2"/>
        <v>0.39604933459854541</v>
      </c>
      <c r="T68" s="82" t="str">
        <f t="shared" si="11"/>
        <v>diatom</v>
      </c>
      <c r="CA68" s="82" t="s">
        <v>38</v>
      </c>
      <c r="CB68" s="94">
        <v>2.1476190476190475</v>
      </c>
      <c r="CC68" s="94">
        <v>210.46666666666667</v>
      </c>
    </row>
    <row r="69" spans="1:81" x14ac:dyDescent="0.25">
      <c r="A69" s="82" t="str">
        <f t="shared" si="3"/>
        <v>Achnanthes minutissima</v>
      </c>
      <c r="B69" s="83">
        <f t="shared" si="4"/>
        <v>17.682859426744319</v>
      </c>
      <c r="C69" s="84">
        <f t="shared" si="0"/>
        <v>6.9439173518870021</v>
      </c>
      <c r="D69" s="83">
        <f t="shared" si="0"/>
        <v>884.14297133721595</v>
      </c>
      <c r="E69" s="90">
        <f t="shared" si="0"/>
        <v>0.21960319960163835</v>
      </c>
      <c r="F69" s="82" t="str">
        <f t="shared" si="5"/>
        <v>diatom</v>
      </c>
      <c r="H69" s="82" t="str">
        <f t="shared" si="6"/>
        <v>Achnanthes linearis</v>
      </c>
      <c r="I69" s="83">
        <f t="shared" si="7"/>
        <v>3.6723755324098928</v>
      </c>
      <c r="J69" s="84">
        <f t="shared" si="1"/>
        <v>1.1327478681430589</v>
      </c>
      <c r="K69" s="83">
        <f t="shared" si="1"/>
        <v>484.75357027810588</v>
      </c>
      <c r="L69" s="84">
        <f t="shared" si="1"/>
        <v>0.23772287099071793</v>
      </c>
      <c r="M69" s="82" t="str">
        <f t="shared" si="8"/>
        <v>diatom</v>
      </c>
      <c r="O69" s="82" t="str">
        <f t="shared" si="9"/>
        <v>Asterionella formosa</v>
      </c>
      <c r="P69" s="83">
        <f t="shared" si="10"/>
        <v>17.865282590887123</v>
      </c>
      <c r="Q69" s="84">
        <f t="shared" si="2"/>
        <v>3.4466891720967587</v>
      </c>
      <c r="R69" s="83">
        <f t="shared" si="2"/>
        <v>22581.372168278878</v>
      </c>
      <c r="S69" s="84">
        <f t="shared" si="2"/>
        <v>9.3398743961498862</v>
      </c>
      <c r="T69" s="82" t="str">
        <f t="shared" si="11"/>
        <v>diatom</v>
      </c>
      <c r="CA69" s="82" t="s">
        <v>38</v>
      </c>
      <c r="CB69" s="94">
        <v>3.6051159072741807</v>
      </c>
      <c r="CC69" s="94">
        <v>353.30135891286972</v>
      </c>
    </row>
    <row r="70" spans="1:81" x14ac:dyDescent="0.25">
      <c r="A70" s="82" t="str">
        <f t="shared" si="3"/>
        <v>Asterionella formosa</v>
      </c>
      <c r="B70" s="83">
        <f t="shared" si="4"/>
        <v>2.1476190476190475</v>
      </c>
      <c r="C70" s="84">
        <f t="shared" si="0"/>
        <v>1.2500000000000053</v>
      </c>
      <c r="D70" s="83">
        <f t="shared" si="0"/>
        <v>1417.4285714285716</v>
      </c>
      <c r="E70" s="90">
        <f t="shared" si="0"/>
        <v>0.51818759961371286</v>
      </c>
      <c r="F70" s="82" t="str">
        <f t="shared" si="5"/>
        <v>diatom</v>
      </c>
      <c r="H70" s="82" t="str">
        <f t="shared" si="6"/>
        <v>Achnanthes minutissima</v>
      </c>
      <c r="I70" s="83">
        <f t="shared" si="7"/>
        <v>35.882572004274152</v>
      </c>
      <c r="J70" s="84">
        <f t="shared" si="1"/>
        <v>9.8891293821843433</v>
      </c>
      <c r="K70" s="83">
        <f t="shared" si="1"/>
        <v>1794.1286002137076</v>
      </c>
      <c r="L70" s="84">
        <f t="shared" si="1"/>
        <v>0.69966377743939256</v>
      </c>
      <c r="M70" s="82" t="str">
        <f t="shared" si="8"/>
        <v>diatom</v>
      </c>
      <c r="O70" s="82" t="str">
        <f t="shared" si="9"/>
        <v>Cyclotella meneghiniana</v>
      </c>
      <c r="P70" s="83">
        <f t="shared" si="10"/>
        <v>7.7758620689655169</v>
      </c>
      <c r="Q70" s="84">
        <f t="shared" si="2"/>
        <v>0.94339622641509813</v>
      </c>
      <c r="R70" s="83">
        <f t="shared" si="2"/>
        <v>2954.8275862068963</v>
      </c>
      <c r="S70" s="84">
        <f t="shared" si="2"/>
        <v>0.31806083331938328</v>
      </c>
      <c r="T70" s="82" t="str">
        <f t="shared" si="11"/>
        <v>diatom</v>
      </c>
      <c r="CA70" s="82" t="s">
        <v>38</v>
      </c>
      <c r="CB70" s="94">
        <v>9.8107356671015502</v>
      </c>
      <c r="CC70" s="94">
        <v>990.56594514121025</v>
      </c>
    </row>
    <row r="71" spans="1:81" x14ac:dyDescent="0.25">
      <c r="A71" s="82" t="str">
        <f t="shared" si="3"/>
        <v>Amphora perpusilla</v>
      </c>
      <c r="B71" s="83">
        <f t="shared" si="4"/>
        <v>3.9047619047619047</v>
      </c>
      <c r="C71" s="84">
        <f t="shared" si="0"/>
        <v>0.98039215686273851</v>
      </c>
      <c r="D71" s="83">
        <f t="shared" si="0"/>
        <v>648.19047619047615</v>
      </c>
      <c r="E71" s="90">
        <f t="shared" si="0"/>
        <v>8.7450808919982664E-2</v>
      </c>
      <c r="F71" s="82" t="str">
        <f t="shared" si="5"/>
        <v>diatom</v>
      </c>
      <c r="H71" s="82" t="str">
        <f t="shared" si="6"/>
        <v>Amphora perpusilla</v>
      </c>
      <c r="I71" s="83">
        <f t="shared" si="7"/>
        <v>3.6051159072741807</v>
      </c>
      <c r="J71" s="84">
        <f t="shared" si="1"/>
        <v>1.2345679012345825</v>
      </c>
      <c r="K71" s="83">
        <f t="shared" si="1"/>
        <v>598.44924060751396</v>
      </c>
      <c r="L71" s="84">
        <f t="shared" si="1"/>
        <v>0.35727352947506696</v>
      </c>
      <c r="M71" s="82" t="str">
        <f t="shared" si="8"/>
        <v>diatom</v>
      </c>
      <c r="O71" s="82" t="str">
        <f t="shared" si="9"/>
        <v>Cyclotella stelligera</v>
      </c>
      <c r="P71" s="83">
        <f t="shared" si="10"/>
        <v>13.648828314715882</v>
      </c>
      <c r="Q71" s="84">
        <f t="shared" si="2"/>
        <v>2.010332434860747</v>
      </c>
      <c r="R71" s="83">
        <f t="shared" si="2"/>
        <v>750.68555730937339</v>
      </c>
      <c r="S71" s="84">
        <f t="shared" si="2"/>
        <v>0.14239774946232467</v>
      </c>
      <c r="T71" s="82" t="str">
        <f t="shared" si="11"/>
        <v>diatom</v>
      </c>
    </row>
    <row r="72" spans="1:81" x14ac:dyDescent="0.25">
      <c r="A72" s="82" t="str">
        <f t="shared" si="3"/>
        <v>Cocconeis placentula</v>
      </c>
      <c r="B72" s="83">
        <f t="shared" si="4"/>
        <v>6.5636519355943816</v>
      </c>
      <c r="C72" s="84">
        <f t="shared" si="0"/>
        <v>1.7154227282310719</v>
      </c>
      <c r="D72" s="83">
        <f t="shared" si="0"/>
        <v>3019.279890373416</v>
      </c>
      <c r="E72" s="90">
        <f t="shared" si="0"/>
        <v>0.4890174833360626</v>
      </c>
      <c r="F72" s="82" t="str">
        <f t="shared" si="5"/>
        <v>diatom</v>
      </c>
      <c r="H72" s="82" t="str">
        <f t="shared" si="6"/>
        <v>Asterionella formosa</v>
      </c>
      <c r="I72" s="83">
        <f t="shared" si="7"/>
        <v>21.87037659837398</v>
      </c>
      <c r="J72" s="84">
        <f t="shared" si="1"/>
        <v>5.7557756461372813</v>
      </c>
      <c r="K72" s="83">
        <f t="shared" si="1"/>
        <v>24567.868281175306</v>
      </c>
      <c r="L72" s="84">
        <f t="shared" si="1"/>
        <v>8.2923691218648532</v>
      </c>
      <c r="M72" s="82" t="str">
        <f t="shared" si="8"/>
        <v>diatom</v>
      </c>
      <c r="O72" s="82" t="str">
        <f t="shared" si="9"/>
        <v>Caloneis ventricosa minuta</v>
      </c>
      <c r="P72" s="83">
        <f t="shared" si="10"/>
        <v>5.6516290726817049</v>
      </c>
      <c r="Q72" s="84">
        <f t="shared" si="2"/>
        <v>0.97087378640776345</v>
      </c>
      <c r="R72" s="83">
        <f t="shared" si="2"/>
        <v>1582.4561403508774</v>
      </c>
      <c r="S72" s="84">
        <f t="shared" si="2"/>
        <v>0.39069585722857081</v>
      </c>
      <c r="T72" s="82" t="str">
        <f t="shared" si="11"/>
        <v>diatom</v>
      </c>
      <c r="CA72" s="82" t="s">
        <v>41</v>
      </c>
      <c r="CB72" s="94">
        <v>85.104145255224381</v>
      </c>
      <c r="CC72" s="94">
        <v>10212.497430626927</v>
      </c>
    </row>
    <row r="73" spans="1:81" x14ac:dyDescent="0.25">
      <c r="A73" s="82" t="str">
        <f t="shared" si="3"/>
        <v>Cymbella minuta</v>
      </c>
      <c r="B73" s="83">
        <f t="shared" si="4"/>
        <v>12.541589585474478</v>
      </c>
      <c r="C73" s="84">
        <f t="shared" si="0"/>
        <v>3.5207147375078995</v>
      </c>
      <c r="D73" s="83">
        <f t="shared" si="0"/>
        <v>4640.3881466255571</v>
      </c>
      <c r="E73" s="90">
        <f t="shared" si="0"/>
        <v>0.81853984300013283</v>
      </c>
      <c r="F73" s="82" t="str">
        <f t="shared" si="5"/>
        <v>diatom</v>
      </c>
      <c r="H73" s="82" t="str">
        <f t="shared" si="6"/>
        <v>Cymbella sinuata</v>
      </c>
      <c r="I73" s="83">
        <f t="shared" si="7"/>
        <v>4.5723740976838689</v>
      </c>
      <c r="J73" s="84">
        <f t="shared" si="1"/>
        <v>1.010576051726529</v>
      </c>
      <c r="K73" s="83">
        <f t="shared" si="1"/>
        <v>640.13237367574175</v>
      </c>
      <c r="L73" s="84">
        <f t="shared" si="1"/>
        <v>0.13735909880481126</v>
      </c>
      <c r="M73" s="82" t="str">
        <f t="shared" si="8"/>
        <v>diatom</v>
      </c>
      <c r="O73" s="82" t="str">
        <f t="shared" si="9"/>
        <v>Cocconeis placentula</v>
      </c>
      <c r="P73" s="83">
        <f t="shared" si="10"/>
        <v>6.7958849588760639</v>
      </c>
      <c r="Q73" s="84">
        <f t="shared" si="2"/>
        <v>1.6759130836800811</v>
      </c>
      <c r="R73" s="83">
        <f t="shared" si="2"/>
        <v>3126.1070810829897</v>
      </c>
      <c r="S73" s="84">
        <f t="shared" si="2"/>
        <v>1.5477917046073553</v>
      </c>
      <c r="T73" s="82" t="str">
        <f t="shared" si="11"/>
        <v>diatom</v>
      </c>
      <c r="CA73" s="82" t="s">
        <v>41</v>
      </c>
      <c r="CB73" s="94">
        <v>59.293829373322382</v>
      </c>
      <c r="CC73" s="94">
        <v>7115.2595247986865</v>
      </c>
    </row>
    <row r="74" spans="1:81" x14ac:dyDescent="0.25">
      <c r="A74" s="82" t="str">
        <f t="shared" si="3"/>
        <v>Cymbella sinuata</v>
      </c>
      <c r="B74" s="83">
        <f t="shared" si="4"/>
        <v>5.1969852689277145</v>
      </c>
      <c r="C74" s="84">
        <f t="shared" si="0"/>
        <v>1.1353573687539469</v>
      </c>
      <c r="D74" s="83">
        <f t="shared" si="0"/>
        <v>727.57793764988003</v>
      </c>
      <c r="E74" s="90">
        <f t="shared" si="0"/>
        <v>9.9899598348120289E-2</v>
      </c>
      <c r="F74" s="82" t="str">
        <f t="shared" si="5"/>
        <v>diatom</v>
      </c>
      <c r="H74" s="82" t="str">
        <f t="shared" si="6"/>
        <v>Cymbella minuta</v>
      </c>
      <c r="I74" s="83">
        <f t="shared" si="7"/>
        <v>8.8529416177596136</v>
      </c>
      <c r="J74" s="84">
        <f t="shared" si="1"/>
        <v>2.660173143968048</v>
      </c>
      <c r="K74" s="83">
        <f t="shared" si="1"/>
        <v>3275.588398571057</v>
      </c>
      <c r="L74" s="84">
        <f t="shared" si="1"/>
        <v>1.4945384649927433</v>
      </c>
      <c r="M74" s="82" t="str">
        <f t="shared" si="8"/>
        <v>diatom</v>
      </c>
      <c r="O74" s="82" t="str">
        <f t="shared" si="9"/>
        <v>Diatoma tenue</v>
      </c>
      <c r="P74" s="83">
        <f t="shared" si="10"/>
        <v>3.9700704225352115</v>
      </c>
      <c r="Q74" s="84">
        <f t="shared" si="2"/>
        <v>1.1904761904761993</v>
      </c>
      <c r="R74" s="83">
        <f t="shared" si="2"/>
        <v>1151.3204225352113</v>
      </c>
      <c r="S74" s="84">
        <f t="shared" si="2"/>
        <v>0.7734570864671706</v>
      </c>
      <c r="T74" s="82" t="str">
        <f t="shared" si="11"/>
        <v>diatom</v>
      </c>
      <c r="CA74" s="82" t="s">
        <v>41</v>
      </c>
      <c r="CB74" s="94">
        <v>5.6516290726817049</v>
      </c>
      <c r="CC74" s="94">
        <v>678.19548872180462</v>
      </c>
    </row>
    <row r="75" spans="1:81" x14ac:dyDescent="0.25">
      <c r="A75" s="82" t="str">
        <f t="shared" si="3"/>
        <v>Fragilaria vaucheria</v>
      </c>
      <c r="B75" s="83">
        <f t="shared" si="4"/>
        <v>3.2446043165467624</v>
      </c>
      <c r="C75" s="84">
        <f t="shared" si="0"/>
        <v>0.64516129032257763</v>
      </c>
      <c r="D75" s="83">
        <f t="shared" si="0"/>
        <v>934.44604316546759</v>
      </c>
      <c r="E75" s="90">
        <f t="shared" si="0"/>
        <v>0.12964680249570071</v>
      </c>
      <c r="F75" s="82" t="str">
        <f t="shared" si="5"/>
        <v>diatom</v>
      </c>
      <c r="H75" s="82" t="str">
        <f t="shared" si="6"/>
        <v>Diatoma tenue</v>
      </c>
      <c r="I75" s="83">
        <f t="shared" si="7"/>
        <v>5.3183962264150946</v>
      </c>
      <c r="J75" s="84">
        <f t="shared" si="1"/>
        <v>1.0204081632653084</v>
      </c>
      <c r="K75" s="83">
        <f t="shared" si="1"/>
        <v>1542.3349056603774</v>
      </c>
      <c r="L75" s="84">
        <f t="shared" si="1"/>
        <v>0.25640118828688596</v>
      </c>
      <c r="M75" s="82" t="str">
        <f t="shared" si="8"/>
        <v>diatom</v>
      </c>
      <c r="O75" s="82" t="str">
        <f t="shared" si="9"/>
        <v>Cymbella minuta</v>
      </c>
      <c r="P75" s="83">
        <f t="shared" si="10"/>
        <v>18.858634076740195</v>
      </c>
      <c r="Q75" s="84">
        <f t="shared" si="2"/>
        <v>0.97067135510830538</v>
      </c>
      <c r="R75" s="83">
        <f t="shared" si="2"/>
        <v>6977.6946083938719</v>
      </c>
      <c r="S75" s="84">
        <f t="shared" si="2"/>
        <v>0.65929477247014689</v>
      </c>
      <c r="T75" s="82" t="str">
        <f t="shared" si="11"/>
        <v>diatom</v>
      </c>
      <c r="CA75" s="82" t="s">
        <v>23</v>
      </c>
      <c r="CB75" s="94">
        <v>53.869795592097752</v>
      </c>
      <c r="CC75" s="94">
        <v>430958.36473678198</v>
      </c>
    </row>
    <row r="76" spans="1:81" x14ac:dyDescent="0.25">
      <c r="A76" s="82" t="str">
        <f t="shared" si="3"/>
        <v>Gomphonema angustatum</v>
      </c>
      <c r="B76" s="83">
        <f t="shared" si="4"/>
        <v>3.2446043165467624</v>
      </c>
      <c r="C76" s="84">
        <f t="shared" si="0"/>
        <v>0.64516129032257763</v>
      </c>
      <c r="D76" s="83">
        <f t="shared" si="0"/>
        <v>584.02877697841723</v>
      </c>
      <c r="E76" s="90">
        <f t="shared" si="0"/>
        <v>8.1029251559812943E-2</v>
      </c>
      <c r="F76" s="82" t="str">
        <f t="shared" si="5"/>
        <v>diatom</v>
      </c>
      <c r="H76" s="82" t="str">
        <f t="shared" si="6"/>
        <v>Caloneis ventricosa minuta</v>
      </c>
      <c r="I76" s="83">
        <f t="shared" si="7"/>
        <v>3.7396351575456053</v>
      </c>
      <c r="J76" s="84">
        <f t="shared" si="1"/>
        <v>1.0309278350515354</v>
      </c>
      <c r="K76" s="83">
        <f t="shared" si="1"/>
        <v>1047.0978441127695</v>
      </c>
      <c r="L76" s="84">
        <f t="shared" si="1"/>
        <v>0.40589122115273196</v>
      </c>
      <c r="M76" s="82" t="str">
        <f t="shared" si="8"/>
        <v>diatom</v>
      </c>
      <c r="O76" s="82" t="str">
        <f t="shared" si="9"/>
        <v>Gomphonema angustatum</v>
      </c>
      <c r="P76" s="83">
        <f t="shared" si="10"/>
        <v>4.810849747608458</v>
      </c>
      <c r="Q76" s="84">
        <f t="shared" si="2"/>
        <v>1.0806749884419813</v>
      </c>
      <c r="R76" s="83">
        <f t="shared" si="2"/>
        <v>603.92830668219858</v>
      </c>
      <c r="S76" s="84">
        <f t="shared" si="2"/>
        <v>0.18959105289070299</v>
      </c>
      <c r="T76" s="82" t="str">
        <f t="shared" si="11"/>
        <v>diatom</v>
      </c>
      <c r="CA76" s="82" t="s">
        <v>23</v>
      </c>
      <c r="CB76" s="94">
        <v>26.120600287645772</v>
      </c>
      <c r="CC76" s="94">
        <v>208964.8023011662</v>
      </c>
    </row>
    <row r="77" spans="1:81" x14ac:dyDescent="0.25">
      <c r="A77" s="82" t="str">
        <f t="shared" si="3"/>
        <v>Gomphonema olivaceum</v>
      </c>
      <c r="B77" s="83">
        <f t="shared" si="4"/>
        <v>3.9047619047619047</v>
      </c>
      <c r="C77" s="84">
        <f t="shared" ref="C77:C95" si="12">AVERAGE(C31,J31,Q31)</f>
        <v>0.98039215686273851</v>
      </c>
      <c r="D77" s="83">
        <f t="shared" ref="D77:D95" si="13">AVERAGE(D31,K31,R31)</f>
        <v>878.57142857142856</v>
      </c>
      <c r="E77" s="90">
        <f t="shared" ref="E77:E95" si="14">AVERAGE(E31,L31,S31)</f>
        <v>0.11853272293371145</v>
      </c>
      <c r="F77" s="82" t="str">
        <f t="shared" si="5"/>
        <v>diatom</v>
      </c>
      <c r="H77" s="82" t="str">
        <f t="shared" si="6"/>
        <v>Cyclotella meneghiniana</v>
      </c>
      <c r="I77" s="83">
        <f t="shared" si="7"/>
        <v>7.9693052699234839</v>
      </c>
      <c r="J77" s="84">
        <f t="shared" ref="J77:J106" si="15">AVERAGE(X31,AE31,AL31,AS31)</f>
        <v>2.2502318987923626</v>
      </c>
      <c r="K77" s="83">
        <f t="shared" ref="K77:K106" si="16">AVERAGE(Y31,AF31,AM31,AT31)</f>
        <v>3466.3306814546822</v>
      </c>
      <c r="L77" s="84">
        <f t="shared" ref="L77:L106" si="17">AVERAGE(Z31,AG31,AN31,AU31)</f>
        <v>1.4653565144434724</v>
      </c>
      <c r="M77" s="82" t="str">
        <f t="shared" si="8"/>
        <v>diatom</v>
      </c>
      <c r="O77" s="82" t="str">
        <f t="shared" si="9"/>
        <v>Melosira ambigua</v>
      </c>
      <c r="P77" s="83">
        <f t="shared" si="10"/>
        <v>19.845396596988191</v>
      </c>
      <c r="Q77" s="84">
        <f t="shared" ref="Q77:Q95" si="18">AVERAGE(AZ31,BG31,BN31,BU31)</f>
        <v>2.7444563374808193</v>
      </c>
      <c r="R77" s="83">
        <f t="shared" ref="R77:R95" si="19">AVERAGE(BA31,BH31,BO31,BV31)</f>
        <v>44323.968740547862</v>
      </c>
      <c r="S77" s="84">
        <f t="shared" ref="S77:S95" si="20">AVERAGE(BB31,BI31,BP31,BW31)</f>
        <v>9.9994159282984665</v>
      </c>
      <c r="T77" s="82" t="str">
        <f t="shared" si="11"/>
        <v>diatom</v>
      </c>
      <c r="CA77" s="82" t="s">
        <v>23</v>
      </c>
      <c r="CB77" s="94">
        <v>5.6516290726817049</v>
      </c>
      <c r="CC77" s="94">
        <v>45213.032581453641</v>
      </c>
    </row>
    <row r="78" spans="1:81" x14ac:dyDescent="0.25">
      <c r="A78" s="82" t="str">
        <f t="shared" si="3"/>
        <v>Melosira ambigua</v>
      </c>
      <c r="B78" s="83">
        <f t="shared" si="4"/>
        <v>6.1979901792851431</v>
      </c>
      <c r="C78" s="84">
        <f t="shared" si="12"/>
        <v>1.9170356314568811</v>
      </c>
      <c r="D78" s="83">
        <f t="shared" si="13"/>
        <v>13089.32608199155</v>
      </c>
      <c r="E78" s="90">
        <f t="shared" si="14"/>
        <v>2.2620047862999004</v>
      </c>
      <c r="F78" s="82" t="str">
        <f t="shared" si="5"/>
        <v>diatom</v>
      </c>
      <c r="H78" s="82" t="str">
        <f t="shared" si="6"/>
        <v>Fragilaria construens venter</v>
      </c>
      <c r="I78" s="83">
        <f t="shared" si="7"/>
        <v>5.3183962264150946</v>
      </c>
      <c r="J78" s="84">
        <f t="shared" si="15"/>
        <v>1.0204081632653084</v>
      </c>
      <c r="K78" s="83">
        <f t="shared" si="16"/>
        <v>510.56603773584908</v>
      </c>
      <c r="L78" s="84">
        <f t="shared" si="17"/>
        <v>8.4877634743245001E-2</v>
      </c>
      <c r="M78" s="82" t="str">
        <f t="shared" si="8"/>
        <v>diatom</v>
      </c>
      <c r="O78" s="82" t="str">
        <f t="shared" si="9"/>
        <v>Melosira granulata</v>
      </c>
      <c r="P78" s="83">
        <f t="shared" si="10"/>
        <v>22.533588268517192</v>
      </c>
      <c r="Q78" s="84">
        <f t="shared" si="18"/>
        <v>2.0330643162006576</v>
      </c>
      <c r="R78" s="83">
        <f t="shared" si="19"/>
        <v>62076.999743559398</v>
      </c>
      <c r="S78" s="84">
        <f t="shared" si="20"/>
        <v>7.7330429276178814</v>
      </c>
      <c r="T78" s="82" t="str">
        <f t="shared" si="11"/>
        <v>diatom</v>
      </c>
      <c r="CA78" s="82" t="s">
        <v>28</v>
      </c>
      <c r="CB78" s="94">
        <v>10.235954093867763</v>
      </c>
      <c r="CC78" s="94">
        <v>8649.3812093182605</v>
      </c>
    </row>
    <row r="79" spans="1:81" x14ac:dyDescent="0.25">
      <c r="A79" s="82" t="str">
        <f t="shared" si="3"/>
        <v>Melosira granulata</v>
      </c>
      <c r="B79" s="83">
        <f t="shared" si="4"/>
        <v>8.1255566974991442</v>
      </c>
      <c r="C79" s="84">
        <f t="shared" si="12"/>
        <v>3.0552920092768328</v>
      </c>
      <c r="D79" s="83">
        <f t="shared" si="13"/>
        <v>16229.716797990179</v>
      </c>
      <c r="E79" s="90">
        <f t="shared" si="14"/>
        <v>3.4884426109957913</v>
      </c>
      <c r="F79" s="82" t="str">
        <f t="shared" si="5"/>
        <v>diatom</v>
      </c>
      <c r="H79" s="82" t="str">
        <f t="shared" si="6"/>
        <v>Fragilaria crotonensis</v>
      </c>
      <c r="I79" s="83">
        <f t="shared" si="7"/>
        <v>3.7396351575456053</v>
      </c>
      <c r="J79" s="84">
        <f t="shared" si="15"/>
        <v>1.0309278350515354</v>
      </c>
      <c r="K79" s="83">
        <f t="shared" si="16"/>
        <v>94238.80597014926</v>
      </c>
      <c r="L79" s="84">
        <f t="shared" si="17"/>
        <v>36.530209903745877</v>
      </c>
      <c r="M79" s="82" t="str">
        <f t="shared" si="8"/>
        <v>diatom</v>
      </c>
      <c r="O79" s="82" t="str">
        <f t="shared" si="9"/>
        <v>Navicula cryptocephala</v>
      </c>
      <c r="P79" s="83">
        <f t="shared" si="10"/>
        <v>18.35287411872633</v>
      </c>
      <c r="Q79" s="84">
        <f t="shared" si="18"/>
        <v>1.5230575413102176</v>
      </c>
      <c r="R79" s="83">
        <f t="shared" si="19"/>
        <v>17854.871419751322</v>
      </c>
      <c r="S79" s="84">
        <f t="shared" si="20"/>
        <v>10.45053071020771</v>
      </c>
      <c r="T79" s="82" t="str">
        <f t="shared" si="11"/>
        <v>diatom</v>
      </c>
      <c r="CA79" s="82" t="s">
        <v>28</v>
      </c>
      <c r="CB79" s="94">
        <v>5.5421931111826961</v>
      </c>
      <c r="CC79" s="94">
        <v>4683.1531789493783</v>
      </c>
    </row>
    <row r="80" spans="1:81" x14ac:dyDescent="0.25">
      <c r="A80" s="82" t="str">
        <f t="shared" si="3"/>
        <v>Navicula cryptocephala</v>
      </c>
      <c r="B80" s="83">
        <f t="shared" si="4"/>
        <v>6.9309523809523812</v>
      </c>
      <c r="C80" s="84">
        <f t="shared" si="12"/>
        <v>2.0955882352941106</v>
      </c>
      <c r="D80" s="83">
        <f t="shared" si="13"/>
        <v>1282.2261904761906</v>
      </c>
      <c r="E80" s="90">
        <f t="shared" si="14"/>
        <v>0.21881513550349935</v>
      </c>
      <c r="F80" s="82" t="str">
        <f t="shared" si="5"/>
        <v>diatom</v>
      </c>
      <c r="H80" s="82" t="str">
        <f t="shared" si="6"/>
        <v>Fragilaria vaucheria</v>
      </c>
      <c r="I80" s="83">
        <f t="shared" si="7"/>
        <v>6.3966112541727203</v>
      </c>
      <c r="J80" s="84">
        <f t="shared" si="15"/>
        <v>1.6203140286278734</v>
      </c>
      <c r="K80" s="83">
        <f t="shared" si="16"/>
        <v>4410.6269904841083</v>
      </c>
      <c r="L80" s="84">
        <f t="shared" si="17"/>
        <v>2.131962155732666</v>
      </c>
      <c r="M80" s="82" t="str">
        <f t="shared" si="8"/>
        <v>diatom</v>
      </c>
      <c r="O80" s="82" t="str">
        <f t="shared" si="9"/>
        <v>Nitzschia paleacea</v>
      </c>
      <c r="P80" s="83">
        <f t="shared" si="10"/>
        <v>9.8107356671015502</v>
      </c>
      <c r="Q80" s="84">
        <f t="shared" si="18"/>
        <v>0.72034877664492525</v>
      </c>
      <c r="R80" s="83">
        <f t="shared" si="19"/>
        <v>990.56594514121025</v>
      </c>
      <c r="S80" s="84">
        <f t="shared" si="20"/>
        <v>0.17120515480097939</v>
      </c>
      <c r="T80" s="82" t="str">
        <f t="shared" si="11"/>
        <v>diatom</v>
      </c>
      <c r="CA80" s="82" t="s">
        <v>28</v>
      </c>
      <c r="CB80" s="94">
        <v>5.7991871880608103</v>
      </c>
      <c r="CC80" s="94">
        <v>4900.3131739113851</v>
      </c>
    </row>
    <row r="81" spans="1:20" x14ac:dyDescent="0.25">
      <c r="A81" s="82" t="str">
        <f t="shared" si="3"/>
        <v>Navicula gregaria</v>
      </c>
      <c r="B81" s="83">
        <f t="shared" si="4"/>
        <v>2.1476190476190475</v>
      </c>
      <c r="C81" s="84">
        <f t="shared" si="12"/>
        <v>1.2500000000000053</v>
      </c>
      <c r="D81" s="83">
        <f t="shared" si="13"/>
        <v>375.83333333333331</v>
      </c>
      <c r="E81" s="90">
        <f t="shared" si="14"/>
        <v>0.13739822717030262</v>
      </c>
      <c r="F81" s="82" t="str">
        <f t="shared" si="5"/>
        <v>diatom</v>
      </c>
      <c r="H81" s="82" t="str">
        <f t="shared" si="6"/>
        <v>Gomphonema angustatum</v>
      </c>
      <c r="I81" s="83">
        <f t="shared" si="7"/>
        <v>3.7396351575456053</v>
      </c>
      <c r="J81" s="84">
        <f t="shared" si="15"/>
        <v>1.0309278350515354</v>
      </c>
      <c r="K81" s="83">
        <f t="shared" si="16"/>
        <v>673.1343283582089</v>
      </c>
      <c r="L81" s="84">
        <f t="shared" si="17"/>
        <v>0.26093007074104196</v>
      </c>
      <c r="M81" s="82" t="str">
        <f t="shared" si="8"/>
        <v>diatom</v>
      </c>
      <c r="O81" s="82" t="str">
        <f t="shared" si="9"/>
        <v>Navicula decussis</v>
      </c>
      <c r="P81" s="83">
        <f t="shared" si="10"/>
        <v>7.7758620689655169</v>
      </c>
      <c r="Q81" s="84">
        <f t="shared" si="18"/>
        <v>0.94339622641509813</v>
      </c>
      <c r="R81" s="83">
        <f t="shared" si="19"/>
        <v>1492.9655172413793</v>
      </c>
      <c r="S81" s="84">
        <f t="shared" si="20"/>
        <v>0.16070442104558313</v>
      </c>
      <c r="T81" s="82" t="str">
        <f t="shared" si="11"/>
        <v>diatom</v>
      </c>
    </row>
    <row r="82" spans="1:20" x14ac:dyDescent="0.25">
      <c r="A82" s="82" t="str">
        <f t="shared" si="3"/>
        <v>Nitzschia frustulum</v>
      </c>
      <c r="B82" s="83">
        <f t="shared" si="4"/>
        <v>2.696111682082905</v>
      </c>
      <c r="C82" s="84">
        <f t="shared" si="12"/>
        <v>0.94758064516129148</v>
      </c>
      <c r="D82" s="83">
        <f t="shared" si="13"/>
        <v>323.53340184994863</v>
      </c>
      <c r="E82" s="90">
        <f t="shared" si="14"/>
        <v>7.4117714121184258E-2</v>
      </c>
      <c r="F82" s="82" t="str">
        <f t="shared" si="5"/>
        <v>diatom</v>
      </c>
      <c r="H82" s="82" t="str">
        <f t="shared" si="6"/>
        <v>Gomphonema subclavatum</v>
      </c>
      <c r="I82" s="83">
        <f t="shared" si="7"/>
        <v>3.7396351575456053</v>
      </c>
      <c r="J82" s="84">
        <f t="shared" si="15"/>
        <v>1.0309278350515354</v>
      </c>
      <c r="K82" s="83">
        <f t="shared" si="16"/>
        <v>4487.5621890547263</v>
      </c>
      <c r="L82" s="84">
        <f t="shared" si="17"/>
        <v>1.7395338049402798</v>
      </c>
      <c r="M82" s="82" t="str">
        <f t="shared" si="8"/>
        <v>diatom</v>
      </c>
      <c r="O82" s="82" t="str">
        <f t="shared" si="9"/>
        <v>Melosira granulata angustissima</v>
      </c>
      <c r="P82" s="83">
        <f t="shared" si="10"/>
        <v>5.6516290726817049</v>
      </c>
      <c r="Q82" s="84">
        <f t="shared" si="18"/>
        <v>0.97087378640776345</v>
      </c>
      <c r="R82" s="83">
        <f t="shared" si="19"/>
        <v>1412.9072681704263</v>
      </c>
      <c r="S82" s="84">
        <f t="shared" si="20"/>
        <v>0.3488355868112239</v>
      </c>
      <c r="T82" s="82" t="str">
        <f t="shared" si="11"/>
        <v>diatom</v>
      </c>
    </row>
    <row r="83" spans="1:20" x14ac:dyDescent="0.25">
      <c r="A83" s="82" t="str">
        <f t="shared" si="3"/>
        <v>Nitzschia paleacea</v>
      </c>
      <c r="B83" s="83">
        <f t="shared" si="4"/>
        <v>2.1476190476190475</v>
      </c>
      <c r="C83" s="84">
        <f t="shared" si="12"/>
        <v>1.2500000000000053</v>
      </c>
      <c r="D83" s="83">
        <f t="shared" si="13"/>
        <v>210.46666666666667</v>
      </c>
      <c r="E83" s="90">
        <f t="shared" si="14"/>
        <v>7.6943007215369466E-2</v>
      </c>
      <c r="F83" s="82" t="str">
        <f t="shared" si="5"/>
        <v>diatom</v>
      </c>
      <c r="H83" s="82" t="str">
        <f t="shared" si="6"/>
        <v>Melosira ambigua</v>
      </c>
      <c r="I83" s="83">
        <f t="shared" si="7"/>
        <v>5.4953322773541746</v>
      </c>
      <c r="J83" s="84">
        <f t="shared" si="15"/>
        <v>1.3116720533192279</v>
      </c>
      <c r="K83" s="83">
        <f t="shared" si="16"/>
        <v>16404.211236119143</v>
      </c>
      <c r="L83" s="84">
        <f t="shared" si="17"/>
        <v>4.971751194501036</v>
      </c>
      <c r="M83" s="82" t="str">
        <f t="shared" si="8"/>
        <v>diatom</v>
      </c>
      <c r="O83" s="82" t="str">
        <f t="shared" si="9"/>
        <v>Navicula minima</v>
      </c>
      <c r="P83" s="83">
        <f t="shared" si="10"/>
        <v>5.6516290726817049</v>
      </c>
      <c r="Q83" s="84">
        <f t="shared" si="18"/>
        <v>0.97087378640776345</v>
      </c>
      <c r="R83" s="83">
        <f t="shared" si="19"/>
        <v>248.67167919799502</v>
      </c>
      <c r="S83" s="84">
        <f t="shared" si="20"/>
        <v>6.1395063278775398E-2</v>
      </c>
      <c r="T83" s="82" t="str">
        <f t="shared" si="11"/>
        <v>diatom</v>
      </c>
    </row>
    <row r="84" spans="1:20" x14ac:dyDescent="0.25">
      <c r="A84" s="82" t="str">
        <f t="shared" si="3"/>
        <v>Pinnularia sp.</v>
      </c>
      <c r="B84" s="83">
        <f t="shared" si="4"/>
        <v>3.2446043165467624</v>
      </c>
      <c r="C84" s="84">
        <f t="shared" si="12"/>
        <v>0.64516129032257763</v>
      </c>
      <c r="D84" s="83">
        <f t="shared" si="13"/>
        <v>1297.841726618705</v>
      </c>
      <c r="E84" s="90">
        <f t="shared" si="14"/>
        <v>0.18006500346625101</v>
      </c>
      <c r="F84" s="82" t="str">
        <f t="shared" si="5"/>
        <v>diatom</v>
      </c>
      <c r="H84" s="82" t="str">
        <f t="shared" si="6"/>
        <v>Melosira granulata</v>
      </c>
      <c r="I84" s="83">
        <f t="shared" si="7"/>
        <v>4.4617560668446377</v>
      </c>
      <c r="J84" s="84">
        <f t="shared" si="15"/>
        <v>1.1274880322499454</v>
      </c>
      <c r="K84" s="83">
        <f t="shared" si="16"/>
        <v>6751.5148258751487</v>
      </c>
      <c r="L84" s="84">
        <f t="shared" si="17"/>
        <v>1.5106187758231768</v>
      </c>
      <c r="M84" s="82" t="str">
        <f t="shared" si="8"/>
        <v>diatom</v>
      </c>
      <c r="O84" s="82" t="str">
        <f t="shared" si="9"/>
        <v>Navicula pupula</v>
      </c>
      <c r="P84" s="83">
        <f t="shared" si="10"/>
        <v>5.6516290726817049</v>
      </c>
      <c r="Q84" s="84">
        <f t="shared" si="18"/>
        <v>0.97087378640776345</v>
      </c>
      <c r="R84" s="83">
        <f t="shared" si="19"/>
        <v>1525.9398496240603</v>
      </c>
      <c r="S84" s="84">
        <f t="shared" si="20"/>
        <v>0.37674243375612176</v>
      </c>
      <c r="T84" s="82" t="str">
        <f t="shared" si="11"/>
        <v>diatom</v>
      </c>
    </row>
    <row r="85" spans="1:20" x14ac:dyDescent="0.25">
      <c r="A85" s="82" t="str">
        <f t="shared" si="3"/>
        <v>Navicula cryptocephala veneta</v>
      </c>
      <c r="B85" s="83">
        <f t="shared" si="4"/>
        <v>3.9047619047619047</v>
      </c>
      <c r="C85" s="84">
        <f t="shared" si="12"/>
        <v>0.98039215686273851</v>
      </c>
      <c r="D85" s="83">
        <f t="shared" si="13"/>
        <v>370.95238095238096</v>
      </c>
      <c r="E85" s="90">
        <f t="shared" si="14"/>
        <v>5.004714968312262E-2</v>
      </c>
      <c r="F85" s="82" t="str">
        <f t="shared" si="5"/>
        <v>diatom</v>
      </c>
      <c r="H85" s="82" t="str">
        <f t="shared" si="6"/>
        <v>Navicula cryptocephala veneta</v>
      </c>
      <c r="I85" s="83">
        <f t="shared" si="7"/>
        <v>4.5723740976838689</v>
      </c>
      <c r="J85" s="84">
        <f t="shared" si="15"/>
        <v>1.010576051726529</v>
      </c>
      <c r="K85" s="83">
        <f t="shared" si="16"/>
        <v>434.3755392799676</v>
      </c>
      <c r="L85" s="84">
        <f t="shared" si="17"/>
        <v>9.3207959903264803E-2</v>
      </c>
      <c r="M85" s="82" t="str">
        <f t="shared" si="8"/>
        <v>diatom</v>
      </c>
      <c r="O85" s="82" t="str">
        <f t="shared" si="9"/>
        <v>Nitzschia dissipata</v>
      </c>
      <c r="P85" s="83">
        <f t="shared" si="10"/>
        <v>5.6516290726817049</v>
      </c>
      <c r="Q85" s="84">
        <f t="shared" si="18"/>
        <v>0.97087378640776345</v>
      </c>
      <c r="R85" s="83">
        <f t="shared" si="19"/>
        <v>1520.2882205513786</v>
      </c>
      <c r="S85" s="84">
        <f t="shared" si="20"/>
        <v>0.3753470914088769</v>
      </c>
      <c r="T85" s="82" t="str">
        <f t="shared" si="11"/>
        <v>diatom</v>
      </c>
    </row>
    <row r="86" spans="1:20" x14ac:dyDescent="0.25">
      <c r="A86" s="82" t="str">
        <f t="shared" si="3"/>
        <v>Stephanodiscus hantzschii</v>
      </c>
      <c r="B86" s="83">
        <f t="shared" si="4"/>
        <v>85.104145255224381</v>
      </c>
      <c r="C86" s="84">
        <f t="shared" si="12"/>
        <v>18.655913978494517</v>
      </c>
      <c r="D86" s="83">
        <f t="shared" si="13"/>
        <v>10212.497430626927</v>
      </c>
      <c r="E86" s="90">
        <f t="shared" si="14"/>
        <v>1.4016603606041631</v>
      </c>
      <c r="F86" s="82" t="str">
        <f t="shared" si="5"/>
        <v>diatom</v>
      </c>
      <c r="H86" s="82" t="str">
        <f t="shared" si="6"/>
        <v>Navicula cascadensis</v>
      </c>
      <c r="I86" s="83">
        <f t="shared" si="7"/>
        <v>3.7396351575456053</v>
      </c>
      <c r="J86" s="84">
        <f t="shared" si="15"/>
        <v>1.0309278350515354</v>
      </c>
      <c r="K86" s="83">
        <f t="shared" si="16"/>
        <v>224.37810945273631</v>
      </c>
      <c r="L86" s="84">
        <f t="shared" si="17"/>
        <v>8.6976690247013988E-2</v>
      </c>
      <c r="M86" s="82" t="str">
        <f t="shared" si="8"/>
        <v>diatom</v>
      </c>
      <c r="O86" s="82" t="str">
        <f t="shared" si="9"/>
        <v>Nitzschia frustulum</v>
      </c>
      <c r="P86" s="83">
        <f t="shared" si="10"/>
        <v>5.6516290726817049</v>
      </c>
      <c r="Q86" s="84">
        <f t="shared" si="18"/>
        <v>0.97087378640776345</v>
      </c>
      <c r="R86" s="83">
        <f t="shared" si="19"/>
        <v>678.19548872180462</v>
      </c>
      <c r="S86" s="84">
        <f t="shared" si="20"/>
        <v>0.16744108166938748</v>
      </c>
      <c r="T86" s="82" t="str">
        <f t="shared" si="11"/>
        <v>diatom</v>
      </c>
    </row>
    <row r="87" spans="1:20" x14ac:dyDescent="0.25">
      <c r="A87" s="82" t="str">
        <f t="shared" si="3"/>
        <v>Stephanodiscus niagarae</v>
      </c>
      <c r="B87" s="83">
        <f t="shared" si="4"/>
        <v>53.869795592097752</v>
      </c>
      <c r="C87" s="84">
        <f t="shared" si="12"/>
        <v>15.295171832173692</v>
      </c>
      <c r="D87" s="83">
        <f t="shared" si="13"/>
        <v>430958.36473678198</v>
      </c>
      <c r="E87" s="90">
        <f t="shared" si="14"/>
        <v>74.62429419072204</v>
      </c>
      <c r="F87" s="82" t="str">
        <f t="shared" si="5"/>
        <v>diatom</v>
      </c>
      <c r="H87" s="82" t="str">
        <f t="shared" si="6"/>
        <v>Navicula cryptocephala</v>
      </c>
      <c r="I87" s="83">
        <f t="shared" si="7"/>
        <v>9.1473090184568751</v>
      </c>
      <c r="J87" s="84">
        <f t="shared" si="15"/>
        <v>2.8827796869034086</v>
      </c>
      <c r="K87" s="83">
        <f t="shared" si="16"/>
        <v>1692.2521684145217</v>
      </c>
      <c r="L87" s="84">
        <f t="shared" si="17"/>
        <v>0.86542755253470527</v>
      </c>
      <c r="M87" s="82" t="str">
        <f t="shared" si="8"/>
        <v>diatom</v>
      </c>
      <c r="O87" s="82" t="str">
        <f t="shared" si="9"/>
        <v>Stephanodiscus hantzschii</v>
      </c>
      <c r="P87" s="83">
        <f t="shared" si="10"/>
        <v>5.6516290726817049</v>
      </c>
      <c r="Q87" s="84">
        <f t="shared" si="18"/>
        <v>0.97087378640776345</v>
      </c>
      <c r="R87" s="83">
        <f t="shared" si="19"/>
        <v>678.19548872180462</v>
      </c>
      <c r="S87" s="84">
        <f t="shared" si="20"/>
        <v>0.16744108166938748</v>
      </c>
      <c r="T87" s="82" t="str">
        <f t="shared" si="11"/>
        <v>diatom</v>
      </c>
    </row>
    <row r="88" spans="1:20" x14ac:dyDescent="0.25">
      <c r="A88" s="82" t="str">
        <f t="shared" si="3"/>
        <v>Synedra cyclopum</v>
      </c>
      <c r="B88" s="83">
        <f t="shared" si="4"/>
        <v>10.235954093867763</v>
      </c>
      <c r="C88" s="84">
        <f t="shared" si="12"/>
        <v>4.0927419354838799</v>
      </c>
      <c r="D88" s="83">
        <f t="shared" si="13"/>
        <v>8649.3812093182605</v>
      </c>
      <c r="E88" s="90">
        <f t="shared" si="14"/>
        <v>2.2291738648609072</v>
      </c>
      <c r="F88" s="82" t="str">
        <f t="shared" si="5"/>
        <v>diatom</v>
      </c>
      <c r="H88" s="82" t="str">
        <f t="shared" si="6"/>
        <v>Navicula gregaria</v>
      </c>
      <c r="I88" s="83">
        <f t="shared" si="7"/>
        <v>4.1321034081825445</v>
      </c>
      <c r="J88" s="84">
        <f t="shared" si="15"/>
        <v>1.1074800290486626</v>
      </c>
      <c r="K88" s="83">
        <f t="shared" si="16"/>
        <v>723.11809643194533</v>
      </c>
      <c r="L88" s="84">
        <f t="shared" si="17"/>
        <v>0.24166676668499532</v>
      </c>
      <c r="M88" s="82" t="str">
        <f t="shared" si="8"/>
        <v>diatom</v>
      </c>
      <c r="O88" s="82" t="str">
        <f t="shared" si="9"/>
        <v>Stephanodiscus niagarae</v>
      </c>
      <c r="P88" s="83">
        <f t="shared" si="10"/>
        <v>5.6516290726817049</v>
      </c>
      <c r="Q88" s="84">
        <f t="shared" si="18"/>
        <v>0.97087378640776345</v>
      </c>
      <c r="R88" s="83">
        <f t="shared" si="19"/>
        <v>45213.032581453641</v>
      </c>
      <c r="S88" s="84">
        <f t="shared" si="20"/>
        <v>11.162738777959165</v>
      </c>
      <c r="T88" s="82" t="str">
        <f t="shared" si="11"/>
        <v>diatom</v>
      </c>
    </row>
    <row r="89" spans="1:20" x14ac:dyDescent="0.25">
      <c r="A89" s="82" t="str">
        <f t="shared" si="3"/>
        <v>Ankistrodesmus falcatus</v>
      </c>
      <c r="B89" s="83">
        <f t="shared" si="4"/>
        <v>37.073232842297585</v>
      </c>
      <c r="C89" s="84">
        <f t="shared" si="12"/>
        <v>10.175785367910576</v>
      </c>
      <c r="D89" s="83">
        <f t="shared" si="13"/>
        <v>926.83082105743961</v>
      </c>
      <c r="E89" s="90">
        <f t="shared" si="14"/>
        <v>0.15538967944324811</v>
      </c>
      <c r="F89" s="82" t="str">
        <f t="shared" si="5"/>
        <v>green</v>
      </c>
      <c r="H89" s="82" t="str">
        <f t="shared" si="6"/>
        <v>Nitzschia amphibia</v>
      </c>
      <c r="I89" s="83">
        <f t="shared" si="7"/>
        <v>4.6590909090909092</v>
      </c>
      <c r="J89" s="84">
        <f t="shared" si="15"/>
        <v>0.98039215686274261</v>
      </c>
      <c r="K89" s="83">
        <f t="shared" si="16"/>
        <v>447.27272727272725</v>
      </c>
      <c r="L89" s="84">
        <f t="shared" si="17"/>
        <v>5.8526949831430107E-2</v>
      </c>
      <c r="M89" s="82" t="str">
        <f t="shared" si="8"/>
        <v>diatom</v>
      </c>
      <c r="O89" s="82" t="str">
        <f t="shared" si="9"/>
        <v>Synedra cyclopum</v>
      </c>
      <c r="P89" s="83">
        <f t="shared" si="10"/>
        <v>5.7991871880608103</v>
      </c>
      <c r="Q89" s="84">
        <f t="shared" si="18"/>
        <v>1.0349154010996868</v>
      </c>
      <c r="R89" s="83">
        <f t="shared" si="19"/>
        <v>4900.3131739113851</v>
      </c>
      <c r="S89" s="84">
        <f t="shared" si="20"/>
        <v>1.3800083536074432</v>
      </c>
      <c r="T89" s="82" t="str">
        <f t="shared" si="11"/>
        <v>diatom</v>
      </c>
    </row>
    <row r="90" spans="1:20" x14ac:dyDescent="0.25">
      <c r="A90" s="82" t="str">
        <f t="shared" si="3"/>
        <v>Gloeocystis ampla</v>
      </c>
      <c r="B90" s="83">
        <f t="shared" si="4"/>
        <v>8.7716683795820494</v>
      </c>
      <c r="C90" s="84">
        <f t="shared" si="12"/>
        <v>1.9481340923466051</v>
      </c>
      <c r="D90" s="83">
        <f t="shared" si="13"/>
        <v>6736.641315519013</v>
      </c>
      <c r="E90" s="90">
        <f t="shared" si="14"/>
        <v>0.92317890426320459</v>
      </c>
      <c r="F90" s="82" t="str">
        <f t="shared" si="5"/>
        <v>green</v>
      </c>
      <c r="H90" s="82" t="str">
        <f t="shared" si="6"/>
        <v>Navicula tripunctata</v>
      </c>
      <c r="I90" s="83">
        <f t="shared" si="7"/>
        <v>5.3183962264150946</v>
      </c>
      <c r="J90" s="84">
        <f t="shared" si="15"/>
        <v>1.0204081632653084</v>
      </c>
      <c r="K90" s="83">
        <f t="shared" si="16"/>
        <v>5956.6037735849059</v>
      </c>
      <c r="L90" s="84">
        <f t="shared" si="17"/>
        <v>0.99023907200452499</v>
      </c>
      <c r="M90" s="82" t="str">
        <f t="shared" si="8"/>
        <v>diatom</v>
      </c>
      <c r="O90" s="82" t="str">
        <f t="shared" si="9"/>
        <v>Synedra rumpens</v>
      </c>
      <c r="P90" s="83">
        <f t="shared" si="10"/>
        <v>3.9700704225352115</v>
      </c>
      <c r="Q90" s="84">
        <f t="shared" si="18"/>
        <v>1.1904761904761993</v>
      </c>
      <c r="R90" s="83">
        <f t="shared" si="19"/>
        <v>555.80985915492965</v>
      </c>
      <c r="S90" s="84">
        <f t="shared" si="20"/>
        <v>0.37339307622553075</v>
      </c>
      <c r="T90" s="82" t="str">
        <f t="shared" si="11"/>
        <v>diatom</v>
      </c>
    </row>
    <row r="91" spans="1:20" x14ac:dyDescent="0.25">
      <c r="A91" s="82" t="str">
        <f t="shared" si="3"/>
        <v>Chlamydomonas sp.</v>
      </c>
      <c r="B91" s="83">
        <f t="shared" si="4"/>
        <v>7.1493662213086671</v>
      </c>
      <c r="C91" s="84">
        <f t="shared" si="12"/>
        <v>1.6255534471853161</v>
      </c>
      <c r="D91" s="83">
        <f t="shared" si="13"/>
        <v>2323.5440219253169</v>
      </c>
      <c r="E91" s="90">
        <f t="shared" si="14"/>
        <v>0.31751674844280103</v>
      </c>
      <c r="F91" s="82" t="str">
        <f t="shared" si="5"/>
        <v>green</v>
      </c>
      <c r="H91" s="82" t="str">
        <f t="shared" si="6"/>
        <v>Navicula viridula</v>
      </c>
      <c r="I91" s="83">
        <f t="shared" si="7"/>
        <v>3.7396351575456053</v>
      </c>
      <c r="J91" s="84">
        <f t="shared" si="15"/>
        <v>1.0309278350515354</v>
      </c>
      <c r="K91" s="83">
        <f t="shared" si="16"/>
        <v>1682.8358208955224</v>
      </c>
      <c r="L91" s="84">
        <f t="shared" si="17"/>
        <v>0.65232517685260494</v>
      </c>
      <c r="M91" s="82" t="str">
        <f t="shared" si="8"/>
        <v>diatom</v>
      </c>
      <c r="O91" s="82" t="str">
        <f t="shared" si="9"/>
        <v>Ankistrodesmus falcatus</v>
      </c>
      <c r="P91" s="83">
        <f t="shared" si="10"/>
        <v>76.202198565579451</v>
      </c>
      <c r="Q91" s="84">
        <f t="shared" si="18"/>
        <v>14.817961579866839</v>
      </c>
      <c r="R91" s="83">
        <f t="shared" si="19"/>
        <v>1905.0549641394864</v>
      </c>
      <c r="S91" s="84">
        <f t="shared" si="20"/>
        <v>0.67093287626255449</v>
      </c>
      <c r="T91" s="82" t="str">
        <f t="shared" si="11"/>
        <v>green</v>
      </c>
    </row>
    <row r="92" spans="1:20" x14ac:dyDescent="0.25">
      <c r="A92" s="82" t="str">
        <f t="shared" si="3"/>
        <v>Schroederia sp.</v>
      </c>
      <c r="B92" s="83">
        <f t="shared" si="4"/>
        <v>6.4892086330935248</v>
      </c>
      <c r="C92" s="84">
        <f t="shared" si="12"/>
        <v>1.2903225806451553</v>
      </c>
      <c r="D92" s="83">
        <f t="shared" si="13"/>
        <v>292.01438848920861</v>
      </c>
      <c r="E92" s="90">
        <f t="shared" si="14"/>
        <v>4.0514625779906471E-2</v>
      </c>
      <c r="F92" s="82" t="str">
        <f t="shared" si="5"/>
        <v>green</v>
      </c>
      <c r="H92" s="82" t="str">
        <f t="shared" si="6"/>
        <v>Nitzschia amphibia</v>
      </c>
      <c r="I92" s="83">
        <f t="shared" si="7"/>
        <v>5.5421931111826961</v>
      </c>
      <c r="J92" s="84">
        <f t="shared" si="15"/>
        <v>1.6482117856688268</v>
      </c>
      <c r="K92" s="83">
        <f t="shared" si="16"/>
        <v>532.05053867353877</v>
      </c>
      <c r="L92" s="84">
        <f t="shared" si="17"/>
        <v>0.24247071291813332</v>
      </c>
      <c r="M92" s="82" t="str">
        <f t="shared" si="8"/>
        <v>diatom</v>
      </c>
      <c r="O92" s="82" t="str">
        <f t="shared" si="9"/>
        <v>Chlamydomonas sp.</v>
      </c>
      <c r="P92" s="83">
        <f t="shared" si="10"/>
        <v>17.686274509803923</v>
      </c>
      <c r="Q92" s="84">
        <f t="shared" si="18"/>
        <v>2.7173913043478271E-2</v>
      </c>
      <c r="R92" s="83">
        <f t="shared" si="19"/>
        <v>5748.0392156862745</v>
      </c>
      <c r="S92" s="84">
        <f t="shared" si="20"/>
        <v>0.36989656553884154</v>
      </c>
      <c r="T92" s="82" t="str">
        <f t="shared" si="11"/>
        <v>green</v>
      </c>
    </row>
    <row r="93" spans="1:20" x14ac:dyDescent="0.25">
      <c r="A93" s="82" t="str">
        <f t="shared" si="3"/>
        <v>Sphaerocystis schroeteri</v>
      </c>
      <c r="B93" s="83">
        <f t="shared" si="4"/>
        <v>3.2446043165467624</v>
      </c>
      <c r="C93" s="84">
        <f t="shared" si="12"/>
        <v>0.64516129032257763</v>
      </c>
      <c r="D93" s="83">
        <f t="shared" si="13"/>
        <v>908.48920863309343</v>
      </c>
      <c r="E93" s="90">
        <f t="shared" si="14"/>
        <v>0.12604550242637569</v>
      </c>
      <c r="F93" s="82" t="str">
        <f t="shared" si="5"/>
        <v>green</v>
      </c>
      <c r="H93" s="82" t="str">
        <f t="shared" si="6"/>
        <v>Nitzschia communis</v>
      </c>
      <c r="I93" s="83">
        <f t="shared" si="7"/>
        <v>3.7396351575456053</v>
      </c>
      <c r="J93" s="84">
        <f t="shared" si="15"/>
        <v>1.0309278350515354</v>
      </c>
      <c r="K93" s="83">
        <f t="shared" si="16"/>
        <v>168.28358208955223</v>
      </c>
      <c r="L93" s="84">
        <f t="shared" si="17"/>
        <v>6.5232517685260491E-2</v>
      </c>
      <c r="M93" s="82" t="str">
        <f t="shared" si="8"/>
        <v>diatom</v>
      </c>
      <c r="O93" s="82" t="str">
        <f t="shared" si="9"/>
        <v>Schroederia sp.</v>
      </c>
      <c r="P93" s="83">
        <f t="shared" si="10"/>
        <v>7.7758620689655169</v>
      </c>
      <c r="Q93" s="84">
        <f t="shared" si="18"/>
        <v>0.94339622641509813</v>
      </c>
      <c r="R93" s="83">
        <f t="shared" si="19"/>
        <v>349.91379310344826</v>
      </c>
      <c r="S93" s="84">
        <f t="shared" si="20"/>
        <v>3.7665098682558545E-2</v>
      </c>
      <c r="T93" s="82" t="str">
        <f t="shared" si="11"/>
        <v>green</v>
      </c>
    </row>
    <row r="94" spans="1:20" x14ac:dyDescent="0.25">
      <c r="A94" s="82" t="str">
        <f t="shared" si="3"/>
        <v>Pediastrum duplex</v>
      </c>
      <c r="B94" s="83">
        <f t="shared" si="4"/>
        <v>3.2446043165467624</v>
      </c>
      <c r="C94" s="84">
        <f t="shared" si="12"/>
        <v>0.64516129032257763</v>
      </c>
      <c r="D94" s="83">
        <f t="shared" si="13"/>
        <v>1323.798561151079</v>
      </c>
      <c r="E94" s="90">
        <f t="shared" si="14"/>
        <v>0.18366630353557598</v>
      </c>
      <c r="F94" s="82" t="str">
        <f t="shared" si="5"/>
        <v>green</v>
      </c>
      <c r="H94" s="82" t="str">
        <f t="shared" si="6"/>
        <v>Nitzschia dissipata</v>
      </c>
      <c r="I94" s="83">
        <f t="shared" si="7"/>
        <v>7.4792703150912105</v>
      </c>
      <c r="J94" s="84">
        <f t="shared" si="15"/>
        <v>2.0618556701030708</v>
      </c>
      <c r="K94" s="83">
        <f t="shared" si="16"/>
        <v>2011.9237147595356</v>
      </c>
      <c r="L94" s="84">
        <f t="shared" si="17"/>
        <v>0.77989098921489208</v>
      </c>
      <c r="M94" s="82" t="str">
        <f t="shared" si="8"/>
        <v>diatom</v>
      </c>
      <c r="O94" s="82" t="str">
        <f t="shared" si="9"/>
        <v>Scenedesmus quadricauda</v>
      </c>
      <c r="P94" s="83">
        <f t="shared" si="10"/>
        <v>7.7758620689655169</v>
      </c>
      <c r="Q94" s="84">
        <f t="shared" si="18"/>
        <v>0.94339622641509813</v>
      </c>
      <c r="R94" s="83">
        <f t="shared" si="19"/>
        <v>2021.7241379310344</v>
      </c>
      <c r="S94" s="84">
        <f t="shared" si="20"/>
        <v>0.21762057016589384</v>
      </c>
      <c r="T94" s="82" t="str">
        <f t="shared" si="11"/>
        <v>green</v>
      </c>
    </row>
    <row r="95" spans="1:20" x14ac:dyDescent="0.25">
      <c r="A95" s="82" t="str">
        <f>A49</f>
        <v>Ceratium hirundinella</v>
      </c>
      <c r="B95" s="83">
        <f t="shared" si="4"/>
        <v>3.2446043165467624</v>
      </c>
      <c r="C95" s="84">
        <f t="shared" si="12"/>
        <v>0.64516129032257763</v>
      </c>
      <c r="D95" s="83">
        <f t="shared" si="13"/>
        <v>31797.12230215827</v>
      </c>
      <c r="E95" s="90">
        <f t="shared" si="14"/>
        <v>4.4115925849231488</v>
      </c>
      <c r="F95" s="82" t="str">
        <f t="shared" si="5"/>
        <v>dinoflagellate</v>
      </c>
      <c r="H95" s="82" t="str">
        <f t="shared" si="6"/>
        <v>Nitzschia fonticola</v>
      </c>
      <c r="I95" s="83">
        <f t="shared" si="7"/>
        <v>3.6051159072741807</v>
      </c>
      <c r="J95" s="84">
        <f t="shared" si="15"/>
        <v>1.2345679012345825</v>
      </c>
      <c r="K95" s="83">
        <f t="shared" si="16"/>
        <v>151.41486810551558</v>
      </c>
      <c r="L95" s="84">
        <f t="shared" si="17"/>
        <v>9.0394507457547069E-2</v>
      </c>
      <c r="M95" s="82" t="str">
        <f t="shared" si="8"/>
        <v>diatom</v>
      </c>
      <c r="O95" s="82" t="str">
        <f t="shared" si="9"/>
        <v>Trachelomonas volvocina</v>
      </c>
      <c r="P95" s="83">
        <f t="shared" si="10"/>
        <v>7.9401408450704229</v>
      </c>
      <c r="Q95" s="84">
        <f t="shared" si="18"/>
        <v>2.3809523809523987</v>
      </c>
      <c r="R95" s="83">
        <f t="shared" si="19"/>
        <v>14967.165492957747</v>
      </c>
      <c r="S95" s="84">
        <f t="shared" si="20"/>
        <v>10.054942124073218</v>
      </c>
      <c r="T95" s="82" t="str">
        <f t="shared" si="11"/>
        <v>euglenoid</v>
      </c>
    </row>
    <row r="96" spans="1:20" x14ac:dyDescent="0.25">
      <c r="H96" s="82" t="str">
        <f t="shared" si="6"/>
        <v>Nitzschia frustulum</v>
      </c>
      <c r="I96" s="83">
        <f t="shared" si="7"/>
        <v>8.2686508495259545</v>
      </c>
      <c r="J96" s="84">
        <f t="shared" si="15"/>
        <v>2.0565958342099573</v>
      </c>
      <c r="K96" s="83">
        <f t="shared" si="16"/>
        <v>992.23810194311454</v>
      </c>
      <c r="L96" s="84">
        <f t="shared" si="17"/>
        <v>0.31397859245557008</v>
      </c>
      <c r="M96" s="82" t="str">
        <f t="shared" si="8"/>
        <v>diatom</v>
      </c>
    </row>
    <row r="97" spans="1:13" x14ac:dyDescent="0.25">
      <c r="H97" s="82" t="str">
        <f t="shared" si="6"/>
        <v>Nitzschia innominata</v>
      </c>
      <c r="I97" s="83">
        <f t="shared" si="7"/>
        <v>3.6723755324098928</v>
      </c>
      <c r="J97" s="84">
        <f t="shared" si="15"/>
        <v>1.1327478681430589</v>
      </c>
      <c r="K97" s="83">
        <f t="shared" si="16"/>
        <v>176.27402555567488</v>
      </c>
      <c r="L97" s="84">
        <f t="shared" si="17"/>
        <v>8.6444680360261067E-2</v>
      </c>
      <c r="M97" s="82" t="str">
        <f t="shared" si="8"/>
        <v>diatom</v>
      </c>
    </row>
    <row r="98" spans="1:13" x14ac:dyDescent="0.25">
      <c r="H98" s="82" t="str">
        <f t="shared" si="6"/>
        <v>Nitzschia paleacea</v>
      </c>
      <c r="I98" s="83">
        <f t="shared" si="7"/>
        <v>3.6051159072741807</v>
      </c>
      <c r="J98" s="84">
        <f t="shared" si="15"/>
        <v>1.2345679012345825</v>
      </c>
      <c r="K98" s="83">
        <f t="shared" si="16"/>
        <v>353.30135891286972</v>
      </c>
      <c r="L98" s="84">
        <f t="shared" si="17"/>
        <v>0.21092051740094317</v>
      </c>
      <c r="M98" s="82" t="str">
        <f t="shared" si="8"/>
        <v>diatom</v>
      </c>
    </row>
    <row r="99" spans="1:13" x14ac:dyDescent="0.25">
      <c r="H99" s="82" t="str">
        <f t="shared" si="6"/>
        <v>Stephanodiscus hantzschii</v>
      </c>
      <c r="I99" s="83">
        <f t="shared" si="7"/>
        <v>59.293829373322382</v>
      </c>
      <c r="J99" s="84">
        <f t="shared" si="15"/>
        <v>12.076188500091398</v>
      </c>
      <c r="K99" s="83">
        <f t="shared" si="16"/>
        <v>7115.2595247986865</v>
      </c>
      <c r="L99" s="84">
        <f t="shared" si="17"/>
        <v>1.1262587102694701</v>
      </c>
      <c r="M99" s="82" t="str">
        <f t="shared" si="8"/>
        <v>diatom</v>
      </c>
    </row>
    <row r="100" spans="1:13" x14ac:dyDescent="0.25">
      <c r="H100" s="82" t="str">
        <f t="shared" si="6"/>
        <v>Stephanodiscus niagarae</v>
      </c>
      <c r="I100" s="83">
        <f t="shared" si="7"/>
        <v>26.120600287645772</v>
      </c>
      <c r="J100" s="84">
        <f t="shared" si="15"/>
        <v>5.528358727989092</v>
      </c>
      <c r="K100" s="83">
        <f t="shared" si="16"/>
        <v>208964.8023011662</v>
      </c>
      <c r="L100" s="84">
        <f t="shared" si="17"/>
        <v>34.883788073761167</v>
      </c>
      <c r="M100" s="82" t="str">
        <f t="shared" si="8"/>
        <v>diatom</v>
      </c>
    </row>
    <row r="101" spans="1:13" x14ac:dyDescent="0.25">
      <c r="H101" s="82" t="str">
        <f t="shared" si="6"/>
        <v>Synedra cyclopum</v>
      </c>
      <c r="I101" s="83">
        <f t="shared" si="7"/>
        <v>5.5421931111826961</v>
      </c>
      <c r="J101" s="84">
        <f t="shared" si="15"/>
        <v>1.6482117856688268</v>
      </c>
      <c r="K101" s="83">
        <f t="shared" si="16"/>
        <v>4683.1531789493783</v>
      </c>
      <c r="L101" s="84">
        <f t="shared" si="17"/>
        <v>2.134247420998153</v>
      </c>
      <c r="M101" s="82" t="str">
        <f t="shared" si="8"/>
        <v>diatom</v>
      </c>
    </row>
    <row r="102" spans="1:13" x14ac:dyDescent="0.25">
      <c r="H102" s="82" t="str">
        <f t="shared" si="6"/>
        <v>Synedra ulna</v>
      </c>
      <c r="I102" s="83">
        <f t="shared" si="7"/>
        <v>5.3183962264150946</v>
      </c>
      <c r="J102" s="84">
        <f t="shared" si="15"/>
        <v>1.0204081632653084</v>
      </c>
      <c r="K102" s="83">
        <f t="shared" si="16"/>
        <v>21167.216981132078</v>
      </c>
      <c r="L102" s="84">
        <f t="shared" si="17"/>
        <v>3.5188852737303664</v>
      </c>
      <c r="M102" s="82" t="str">
        <f t="shared" si="8"/>
        <v>diatom</v>
      </c>
    </row>
    <row r="103" spans="1:13" x14ac:dyDescent="0.25">
      <c r="H103" s="82" t="str">
        <f>V57</f>
        <v>Ankistrodesmus falcatus</v>
      </c>
      <c r="I103" s="83">
        <f t="shared" si="7"/>
        <v>33.808235032388311</v>
      </c>
      <c r="J103" s="84">
        <f t="shared" si="15"/>
        <v>8.2013122163718499</v>
      </c>
      <c r="K103" s="83">
        <f t="shared" si="16"/>
        <v>845.20587580970778</v>
      </c>
      <c r="L103" s="84">
        <f t="shared" si="17"/>
        <v>0.23436614528673994</v>
      </c>
      <c r="M103" s="82" t="str">
        <f t="shared" si="8"/>
        <v>green</v>
      </c>
    </row>
    <row r="104" spans="1:13" x14ac:dyDescent="0.25">
      <c r="H104" s="82" t="str">
        <f t="shared" si="6"/>
        <v>Gloeocystis ampla</v>
      </c>
      <c r="I104" s="83">
        <f t="shared" si="7"/>
        <v>7.3182890222984565</v>
      </c>
      <c r="J104" s="84">
        <f t="shared" si="15"/>
        <v>1.4905962384953968</v>
      </c>
      <c r="K104" s="83">
        <f t="shared" si="16"/>
        <v>6309.3321183533453</v>
      </c>
      <c r="L104" s="84">
        <f t="shared" si="17"/>
        <v>0.83782856294314023</v>
      </c>
      <c r="M104" s="82" t="str">
        <f t="shared" si="8"/>
        <v>green</v>
      </c>
    </row>
    <row r="105" spans="1:13" x14ac:dyDescent="0.25">
      <c r="H105" s="82" t="str">
        <f t="shared" si="6"/>
        <v>Schroederia sp.</v>
      </c>
      <c r="I105" s="83">
        <f t="shared" si="7"/>
        <v>4.5275343475933942</v>
      </c>
      <c r="J105" s="84">
        <f t="shared" si="15"/>
        <v>1.0784560737875444</v>
      </c>
      <c r="K105" s="83">
        <f t="shared" si="16"/>
        <v>1036.6001781193684</v>
      </c>
      <c r="L105" s="84">
        <f t="shared" si="17"/>
        <v>0.33808732490923993</v>
      </c>
      <c r="M105" s="82" t="str">
        <f t="shared" si="8"/>
        <v>green</v>
      </c>
    </row>
    <row r="106" spans="1:13" x14ac:dyDescent="0.25">
      <c r="H106" s="82" t="str">
        <f>V60</f>
        <v>Ceratium hirundinella</v>
      </c>
      <c r="I106" s="83">
        <f t="shared" si="7"/>
        <v>3.6051159072741807</v>
      </c>
      <c r="J106" s="84">
        <f t="shared" si="15"/>
        <v>1.2345679012345825</v>
      </c>
      <c r="K106" s="83">
        <f t="shared" si="16"/>
        <v>35330.135891286969</v>
      </c>
      <c r="L106" s="84">
        <f t="shared" si="17"/>
        <v>21.092051740094313</v>
      </c>
      <c r="M106" s="82" t="str">
        <f t="shared" si="8"/>
        <v>dinoflagellate</v>
      </c>
    </row>
    <row r="108" spans="1:13" x14ac:dyDescent="0.25">
      <c r="A108" s="133" t="s">
        <v>158</v>
      </c>
    </row>
    <row r="109" spans="1:13" ht="39" x14ac:dyDescent="0.3">
      <c r="A109" s="80" t="s">
        <v>1</v>
      </c>
      <c r="B109" s="138" t="s">
        <v>115</v>
      </c>
      <c r="C109" s="138" t="s">
        <v>142</v>
      </c>
      <c r="D109" s="138" t="s">
        <v>157</v>
      </c>
      <c r="E109" s="138" t="s">
        <v>144</v>
      </c>
      <c r="F109" s="138" t="s">
        <v>16</v>
      </c>
      <c r="H109" s="66" t="s">
        <v>119</v>
      </c>
      <c r="I109" s="65" t="s">
        <v>1</v>
      </c>
      <c r="J109" s="65" t="s">
        <v>159</v>
      </c>
      <c r="K109" s="65" t="s">
        <v>160</v>
      </c>
    </row>
    <row r="110" spans="1:13" x14ac:dyDescent="0.25">
      <c r="A110" s="82" t="s">
        <v>42</v>
      </c>
      <c r="B110" s="94">
        <v>16.251113394998285</v>
      </c>
      <c r="C110" s="94">
        <v>3.7413029728020013</v>
      </c>
      <c r="D110" s="94">
        <v>39182.628297362113</v>
      </c>
      <c r="E110" s="94">
        <v>5.3661940137777897</v>
      </c>
      <c r="F110" s="82" t="s">
        <v>43</v>
      </c>
      <c r="H110" s="67" t="s">
        <v>43</v>
      </c>
      <c r="I110" s="121">
        <v>3</v>
      </c>
      <c r="J110" s="94">
        <f>AVERAGE(B110:B116)</f>
        <v>4660.9421750084121</v>
      </c>
      <c r="K110" s="83">
        <f>AVERAGE(D110:D116)</f>
        <v>155795.39019807783</v>
      </c>
    </row>
    <row r="111" spans="1:13" x14ac:dyDescent="0.25">
      <c r="A111" s="82" t="s">
        <v>42</v>
      </c>
      <c r="B111" s="94">
        <v>15.625536020583191</v>
      </c>
      <c r="C111" s="94">
        <v>3.0412164865946427</v>
      </c>
      <c r="D111" s="94">
        <v>35868.846483704976</v>
      </c>
      <c r="E111" s="94">
        <v>5.5762687947971106</v>
      </c>
      <c r="F111" s="82" t="s">
        <v>43</v>
      </c>
      <c r="H111" s="67" t="s">
        <v>34</v>
      </c>
      <c r="I111" s="121">
        <v>4</v>
      </c>
      <c r="J111" s="94">
        <f>AVERAGE(B117:B122)</f>
        <v>7.0585621510639029</v>
      </c>
      <c r="K111" s="83">
        <f>AVERAGE(D117:D122)</f>
        <v>616.57268149841286</v>
      </c>
    </row>
    <row r="112" spans="1:13" x14ac:dyDescent="0.25">
      <c r="A112" s="82" t="s">
        <v>55</v>
      </c>
      <c r="B112" s="94">
        <v>16.223021582733814</v>
      </c>
      <c r="C112" s="94">
        <v>3.2258064516128884</v>
      </c>
      <c r="D112" s="94">
        <v>22485.107913669064</v>
      </c>
      <c r="E112" s="94">
        <v>3.1196261850527982</v>
      </c>
      <c r="F112" s="82" t="s">
        <v>43</v>
      </c>
      <c r="H112" s="82" t="s">
        <v>22</v>
      </c>
      <c r="I112" s="121">
        <v>2</v>
      </c>
      <c r="J112" s="94">
        <f>AVERAGE(B123:B128)</f>
        <v>64.683878922767278</v>
      </c>
      <c r="K112" s="83">
        <f>AVERAGE(D123:D128)</f>
        <v>25554.741159103676</v>
      </c>
    </row>
    <row r="113" spans="1:11" x14ac:dyDescent="0.25">
      <c r="A113" s="82" t="s">
        <v>55</v>
      </c>
      <c r="B113" s="94">
        <v>120.38915094339623</v>
      </c>
      <c r="C113" s="94">
        <v>24.04961984793918</v>
      </c>
      <c r="D113" s="94">
        <v>149436.29716981133</v>
      </c>
      <c r="E113" s="94">
        <v>22.328833005363556</v>
      </c>
      <c r="F113" s="82" t="s">
        <v>43</v>
      </c>
      <c r="H113" s="67" t="s">
        <v>24</v>
      </c>
      <c r="I113" s="121">
        <v>44</v>
      </c>
      <c r="J113" s="94">
        <f>AVERAGE(B129:B209)</f>
        <v>9.8212838570862235</v>
      </c>
      <c r="K113" s="83">
        <f>AVERAGE(D129:D209)</f>
        <v>14171.412739250691</v>
      </c>
    </row>
    <row r="114" spans="1:11" x14ac:dyDescent="0.25">
      <c r="A114" s="82" t="s">
        <v>55</v>
      </c>
      <c r="B114" s="94">
        <v>165.93931922436246</v>
      </c>
      <c r="C114" s="94">
        <v>11.753074964624345</v>
      </c>
      <c r="D114" s="94">
        <v>454538.32179502165</v>
      </c>
      <c r="E114" s="94">
        <v>41.048969327160655</v>
      </c>
      <c r="F114" s="82" t="s">
        <v>43</v>
      </c>
      <c r="H114" s="67" t="s">
        <v>64</v>
      </c>
      <c r="I114" s="121">
        <v>1</v>
      </c>
      <c r="J114" s="94">
        <f>AVERAGE(B210:B211)</f>
        <v>3.4248601119104718</v>
      </c>
      <c r="K114" s="83">
        <f>AVERAGE(D210:D211)</f>
        <v>33563.629096722623</v>
      </c>
    </row>
    <row r="115" spans="1:11" x14ac:dyDescent="0.25">
      <c r="A115" s="82" t="s">
        <v>55</v>
      </c>
      <c r="B115" s="94">
        <v>74.633029073698452</v>
      </c>
      <c r="C115" s="94">
        <v>0.58039376538146215</v>
      </c>
      <c r="D115" s="94">
        <v>105400.89553752536</v>
      </c>
      <c r="E115" s="94">
        <v>7.1008334087870768</v>
      </c>
      <c r="F115" s="82" t="s">
        <v>43</v>
      </c>
      <c r="H115" s="67" t="s">
        <v>27</v>
      </c>
      <c r="I115" s="121">
        <v>7</v>
      </c>
      <c r="J115" s="94">
        <f>AVERAGE(B213:B225)</f>
        <v>17.005149255766916</v>
      </c>
      <c r="K115" s="83">
        <f>AVERAGE(D213:D225)</f>
        <v>2363.6298923013705</v>
      </c>
    </row>
    <row r="116" spans="1:11" x14ac:dyDescent="0.25">
      <c r="A116" s="82" t="s">
        <v>98</v>
      </c>
      <c r="B116" s="94">
        <v>32217.534054819112</v>
      </c>
      <c r="C116" s="94">
        <v>50.092520703933779</v>
      </c>
      <c r="D116" s="94">
        <v>283655.63418945047</v>
      </c>
      <c r="E116" s="94">
        <v>18.350209977095822</v>
      </c>
      <c r="F116" s="82" t="s">
        <v>43</v>
      </c>
      <c r="H116" s="82" t="s">
        <v>106</v>
      </c>
      <c r="I116" s="121">
        <v>1</v>
      </c>
      <c r="J116" s="82">
        <v>7.9</v>
      </c>
      <c r="K116" s="83">
        <v>14967.165492957747</v>
      </c>
    </row>
    <row r="117" spans="1:11" x14ac:dyDescent="0.25">
      <c r="A117" s="82" t="s">
        <v>33</v>
      </c>
      <c r="B117" s="94">
        <v>4.2952380952380951</v>
      </c>
      <c r="C117" s="94">
        <v>2.5000000000000107</v>
      </c>
      <c r="D117" s="94">
        <v>365.09523809523807</v>
      </c>
      <c r="E117" s="94">
        <v>0.1334725635368654</v>
      </c>
      <c r="F117" s="82" t="s">
        <v>34</v>
      </c>
    </row>
    <row r="118" spans="1:11" ht="13" x14ac:dyDescent="0.25">
      <c r="A118" s="82" t="s">
        <v>56</v>
      </c>
      <c r="B118" s="94">
        <v>9.7338129496402885</v>
      </c>
      <c r="C118" s="94">
        <v>1.9354838709677331</v>
      </c>
      <c r="D118" s="94">
        <v>1168.0575539568347</v>
      </c>
      <c r="E118" s="94">
        <v>0.16205850311962591</v>
      </c>
      <c r="F118" s="82" t="s">
        <v>34</v>
      </c>
      <c r="H118" s="492" t="s">
        <v>161</v>
      </c>
      <c r="I118" s="492"/>
    </row>
    <row r="119" spans="1:11" x14ac:dyDescent="0.25">
      <c r="A119" s="82" t="s">
        <v>56</v>
      </c>
      <c r="B119" s="94">
        <v>5.6516290726817049</v>
      </c>
      <c r="C119" s="94">
        <v>0.97087378640776345</v>
      </c>
      <c r="D119" s="94">
        <v>678.19548872180462</v>
      </c>
      <c r="E119" s="94">
        <v>0.16744108166938748</v>
      </c>
      <c r="F119" s="82" t="s">
        <v>34</v>
      </c>
      <c r="H119" s="82" t="s">
        <v>42</v>
      </c>
      <c r="I119" s="494" t="s">
        <v>43</v>
      </c>
    </row>
    <row r="120" spans="1:11" x14ac:dyDescent="0.25">
      <c r="A120" s="82" t="s">
        <v>74</v>
      </c>
      <c r="B120" s="94">
        <v>4.5290156919803497</v>
      </c>
      <c r="C120" s="94">
        <v>1.0256679991584219</v>
      </c>
      <c r="D120" s="94">
        <v>345.16215111549172</v>
      </c>
      <c r="E120" s="94">
        <v>9.6707020345680017E-2</v>
      </c>
      <c r="F120" s="82" t="s">
        <v>34</v>
      </c>
      <c r="H120" s="82" t="s">
        <v>55</v>
      </c>
      <c r="I120" s="494"/>
    </row>
    <row r="121" spans="1:11" x14ac:dyDescent="0.25">
      <c r="A121" s="82" t="s">
        <v>44</v>
      </c>
      <c r="B121" s="94">
        <v>12.016272696128812</v>
      </c>
      <c r="C121" s="94">
        <v>2.5932953826691829</v>
      </c>
      <c r="D121" s="94">
        <v>757.02517985611507</v>
      </c>
      <c r="E121" s="94">
        <v>0.10408975753627553</v>
      </c>
      <c r="F121" s="82" t="s">
        <v>34</v>
      </c>
      <c r="H121" s="82" t="s">
        <v>98</v>
      </c>
      <c r="I121" s="494"/>
    </row>
    <row r="122" spans="1:11" x14ac:dyDescent="0.25">
      <c r="A122" s="82" t="s">
        <v>44</v>
      </c>
      <c r="B122" s="94">
        <v>6.1254044007141735</v>
      </c>
      <c r="C122" s="94">
        <v>1.3373734373474431</v>
      </c>
      <c r="D122" s="94">
        <v>385.90047724499283</v>
      </c>
      <c r="E122" s="94">
        <v>7.4614364737790415E-2</v>
      </c>
      <c r="F122" s="82" t="s">
        <v>34</v>
      </c>
      <c r="H122" s="82" t="s">
        <v>21</v>
      </c>
      <c r="I122" s="494" t="s">
        <v>22</v>
      </c>
    </row>
    <row r="123" spans="1:11" x14ac:dyDescent="0.25">
      <c r="A123" s="82" t="s">
        <v>21</v>
      </c>
      <c r="B123" s="94">
        <v>75.878794107571082</v>
      </c>
      <c r="C123" s="94">
        <v>23.099304237824128</v>
      </c>
      <c r="D123" s="94">
        <v>39456.972935936967</v>
      </c>
      <c r="E123" s="94">
        <v>7.4465650709288065</v>
      </c>
      <c r="F123" s="82" t="s">
        <v>22</v>
      </c>
      <c r="H123" s="82" t="s">
        <v>45</v>
      </c>
      <c r="I123" s="494"/>
    </row>
    <row r="124" spans="1:11" x14ac:dyDescent="0.25">
      <c r="A124" s="82" t="s">
        <v>21</v>
      </c>
      <c r="B124" s="94">
        <v>69.77351969963928</v>
      </c>
      <c r="C124" s="94">
        <v>18.296889202416349</v>
      </c>
      <c r="D124" s="94">
        <v>36282.230243812417</v>
      </c>
      <c r="E124" s="94">
        <v>12.593859551660904</v>
      </c>
      <c r="F124" s="82" t="s">
        <v>22</v>
      </c>
      <c r="H124" s="82" t="s">
        <v>84</v>
      </c>
      <c r="I124" s="489" t="s">
        <v>24</v>
      </c>
    </row>
    <row r="125" spans="1:11" x14ac:dyDescent="0.25">
      <c r="A125" s="82" t="s">
        <v>21</v>
      </c>
      <c r="B125" s="94">
        <v>145.48044916056963</v>
      </c>
      <c r="C125" s="94">
        <v>21.611920792851841</v>
      </c>
      <c r="D125" s="94">
        <v>75649.833563496199</v>
      </c>
      <c r="E125" s="94">
        <v>17.868025968189905</v>
      </c>
      <c r="F125" s="82" t="s">
        <v>22</v>
      </c>
      <c r="H125" s="82" t="s">
        <v>31</v>
      </c>
      <c r="I125" s="490"/>
    </row>
    <row r="126" spans="1:11" x14ac:dyDescent="0.25">
      <c r="A126" s="82" t="s">
        <v>45</v>
      </c>
      <c r="B126" s="94">
        <v>10.393970537855429</v>
      </c>
      <c r="C126" s="94">
        <v>2.2707147375078938</v>
      </c>
      <c r="D126" s="94">
        <v>207.87941075710859</v>
      </c>
      <c r="E126" s="94">
        <v>2.8542742385177226E-2</v>
      </c>
      <c r="F126" s="82" t="s">
        <v>22</v>
      </c>
      <c r="H126" s="82" t="s">
        <v>35</v>
      </c>
      <c r="I126" s="490"/>
    </row>
    <row r="127" spans="1:11" x14ac:dyDescent="0.25">
      <c r="A127" s="82" t="s">
        <v>45</v>
      </c>
      <c r="B127" s="94">
        <v>28.270983872767125</v>
      </c>
      <c r="C127" s="94">
        <v>7.6601698334927866</v>
      </c>
      <c r="D127" s="94">
        <v>565.41967745534248</v>
      </c>
      <c r="E127" s="94">
        <v>0.20096538028628713</v>
      </c>
      <c r="F127" s="82" t="s">
        <v>22</v>
      </c>
      <c r="H127" s="82" t="s">
        <v>23</v>
      </c>
      <c r="I127" s="491"/>
    </row>
    <row r="128" spans="1:11" x14ac:dyDescent="0.25">
      <c r="A128" s="82" t="s">
        <v>45</v>
      </c>
      <c r="B128" s="94">
        <v>58.305556158201121</v>
      </c>
      <c r="C128" s="94">
        <v>8.3183192242984632</v>
      </c>
      <c r="D128" s="94">
        <v>1166.1111231640225</v>
      </c>
      <c r="E128" s="94">
        <v>0.23095823043303954</v>
      </c>
      <c r="F128" s="82" t="s">
        <v>22</v>
      </c>
      <c r="H128" s="82" t="s">
        <v>63</v>
      </c>
      <c r="I128" s="82" t="s">
        <v>64</v>
      </c>
    </row>
    <row r="129" spans="1:9" x14ac:dyDescent="0.25">
      <c r="A129" s="82" t="s">
        <v>69</v>
      </c>
      <c r="B129" s="94">
        <v>4.6590909090909092</v>
      </c>
      <c r="C129" s="94">
        <v>0.98039215686274261</v>
      </c>
      <c r="D129" s="94">
        <v>698.86363636363637</v>
      </c>
      <c r="E129" s="94">
        <v>9.1448359111609548E-2</v>
      </c>
      <c r="F129" s="82" t="s">
        <v>24</v>
      </c>
      <c r="H129" s="82" t="s">
        <v>26</v>
      </c>
      <c r="I129" s="127" t="s">
        <v>138</v>
      </c>
    </row>
    <row r="130" spans="1:9" x14ac:dyDescent="0.25">
      <c r="A130" s="82" t="s">
        <v>91</v>
      </c>
      <c r="B130" s="94">
        <v>3.6051159072741807</v>
      </c>
      <c r="C130" s="94">
        <v>1.2345679012345825</v>
      </c>
      <c r="D130" s="94">
        <v>648.92086330935251</v>
      </c>
      <c r="E130" s="94">
        <v>0.38740503196091602</v>
      </c>
      <c r="F130" s="82" t="s">
        <v>24</v>
      </c>
    </row>
    <row r="131" spans="1:9" x14ac:dyDescent="0.25">
      <c r="A131" s="82" t="s">
        <v>91</v>
      </c>
      <c r="B131" s="94">
        <v>13.427491141647222</v>
      </c>
      <c r="C131" s="94">
        <v>1.9142700128228616</v>
      </c>
      <c r="D131" s="94">
        <v>2416.9484054965001</v>
      </c>
      <c r="E131" s="94">
        <v>0.40182201723431538</v>
      </c>
      <c r="F131" s="82" t="s">
        <v>24</v>
      </c>
    </row>
    <row r="132" spans="1:9" x14ac:dyDescent="0.25">
      <c r="A132" s="82" t="s">
        <v>32</v>
      </c>
      <c r="B132" s="94">
        <v>5.1164554071028894</v>
      </c>
      <c r="C132" s="94">
        <v>1.7019818680160217</v>
      </c>
      <c r="D132" s="94">
        <v>675.37211373758134</v>
      </c>
      <c r="E132" s="94">
        <v>0.135258295299412</v>
      </c>
      <c r="F132" s="82" t="s">
        <v>24</v>
      </c>
    </row>
    <row r="133" spans="1:9" x14ac:dyDescent="0.25">
      <c r="A133" s="82" t="s">
        <v>32</v>
      </c>
      <c r="B133" s="94">
        <v>3.6723755324098928</v>
      </c>
      <c r="C133" s="94">
        <v>1.1327478681430589</v>
      </c>
      <c r="D133" s="94">
        <v>484.75357027810588</v>
      </c>
      <c r="E133" s="94">
        <v>0.23772287099071793</v>
      </c>
      <c r="F133" s="82" t="s">
        <v>24</v>
      </c>
    </row>
    <row r="134" spans="1:9" x14ac:dyDescent="0.25">
      <c r="A134" s="82" t="s">
        <v>25</v>
      </c>
      <c r="B134" s="94">
        <v>17.682859426744319</v>
      </c>
      <c r="C134" s="94">
        <v>6.9439173518870021</v>
      </c>
      <c r="D134" s="94">
        <v>884.14297133721595</v>
      </c>
      <c r="E134" s="94">
        <v>0.21960319960163835</v>
      </c>
      <c r="F134" s="82" t="s">
        <v>24</v>
      </c>
    </row>
    <row r="135" spans="1:9" x14ac:dyDescent="0.25">
      <c r="A135" s="82" t="s">
        <v>25</v>
      </c>
      <c r="B135" s="94">
        <v>35.882572004274152</v>
      </c>
      <c r="C135" s="94">
        <v>9.8891293821843433</v>
      </c>
      <c r="D135" s="94">
        <v>1794.1286002137076</v>
      </c>
      <c r="E135" s="94">
        <v>0.69966377743939256</v>
      </c>
      <c r="F135" s="82" t="s">
        <v>24</v>
      </c>
    </row>
    <row r="136" spans="1:9" x14ac:dyDescent="0.25">
      <c r="A136" s="82" t="s">
        <v>25</v>
      </c>
      <c r="B136" s="94">
        <v>22.78311859878534</v>
      </c>
      <c r="C136" s="94">
        <v>4.0799055954286878</v>
      </c>
      <c r="D136" s="94">
        <v>1139.155929939267</v>
      </c>
      <c r="E136" s="94">
        <v>0.39604933459854541</v>
      </c>
      <c r="F136" s="82" t="s">
        <v>24</v>
      </c>
    </row>
    <row r="137" spans="1:9" x14ac:dyDescent="0.25">
      <c r="A137" s="82" t="s">
        <v>49</v>
      </c>
      <c r="B137" s="94">
        <v>3.9047619047619047</v>
      </c>
      <c r="C137" s="94">
        <v>0.98039215686273851</v>
      </c>
      <c r="D137" s="94">
        <v>648.19047619047615</v>
      </c>
      <c r="E137" s="94">
        <v>8.7450808919982664E-2</v>
      </c>
      <c r="F137" s="82" t="s">
        <v>24</v>
      </c>
    </row>
    <row r="138" spans="1:9" x14ac:dyDescent="0.25">
      <c r="A138" s="82" t="s">
        <v>49</v>
      </c>
      <c r="B138" s="94">
        <v>3.6051159072741807</v>
      </c>
      <c r="C138" s="94">
        <v>1.2345679012345825</v>
      </c>
      <c r="D138" s="94">
        <v>598.44924060751396</v>
      </c>
      <c r="E138" s="94">
        <v>0.35727352947506696</v>
      </c>
      <c r="F138" s="82" t="s">
        <v>24</v>
      </c>
    </row>
    <row r="139" spans="1:9" x14ac:dyDescent="0.25">
      <c r="A139" s="82" t="s">
        <v>40</v>
      </c>
      <c r="B139" s="94">
        <v>2.1476190476190475</v>
      </c>
      <c r="C139" s="94">
        <v>1.2500000000000053</v>
      </c>
      <c r="D139" s="94">
        <v>1417.4285714285716</v>
      </c>
      <c r="E139" s="94">
        <v>0.51818759961371286</v>
      </c>
      <c r="F139" s="82" t="s">
        <v>24</v>
      </c>
    </row>
    <row r="140" spans="1:9" x14ac:dyDescent="0.25">
      <c r="A140" s="82" t="s">
        <v>40</v>
      </c>
      <c r="B140" s="94">
        <v>21.87037659837398</v>
      </c>
      <c r="C140" s="94">
        <v>5.7557756461372813</v>
      </c>
      <c r="D140" s="94">
        <v>24567.868281175306</v>
      </c>
      <c r="E140" s="94">
        <v>8.2923691218648532</v>
      </c>
      <c r="F140" s="82" t="s">
        <v>24</v>
      </c>
    </row>
    <row r="141" spans="1:9" x14ac:dyDescent="0.25">
      <c r="A141" s="82" t="s">
        <v>40</v>
      </c>
      <c r="B141" s="94">
        <v>17.865282590887123</v>
      </c>
      <c r="C141" s="94">
        <v>3.4466891720967587</v>
      </c>
      <c r="D141" s="94">
        <v>22581.372168278878</v>
      </c>
      <c r="E141" s="94">
        <v>9.3398743961498862</v>
      </c>
      <c r="F141" s="82" t="s">
        <v>24</v>
      </c>
    </row>
    <row r="142" spans="1:9" x14ac:dyDescent="0.25">
      <c r="A142" s="82" t="s">
        <v>81</v>
      </c>
      <c r="B142" s="94">
        <v>3.7396351575456053</v>
      </c>
      <c r="C142" s="94">
        <v>1.0309278350515354</v>
      </c>
      <c r="D142" s="94">
        <v>1047.0978441127695</v>
      </c>
      <c r="E142" s="94">
        <v>0.40589122115273196</v>
      </c>
      <c r="F142" s="82" t="s">
        <v>24</v>
      </c>
    </row>
    <row r="143" spans="1:9" x14ac:dyDescent="0.25">
      <c r="A143" s="82" t="s">
        <v>81</v>
      </c>
      <c r="B143" s="94">
        <v>5.6516290726817049</v>
      </c>
      <c r="C143" s="94">
        <v>0.97087378640776345</v>
      </c>
      <c r="D143" s="94">
        <v>1582.4561403508774</v>
      </c>
      <c r="E143" s="94">
        <v>0.39069585722857081</v>
      </c>
      <c r="F143" s="82" t="s">
        <v>24</v>
      </c>
    </row>
    <row r="144" spans="1:9" x14ac:dyDescent="0.25">
      <c r="A144" s="82" t="s">
        <v>39</v>
      </c>
      <c r="B144" s="94">
        <v>6.5636519355943816</v>
      </c>
      <c r="C144" s="94">
        <v>1.7154227282310719</v>
      </c>
      <c r="D144" s="94">
        <v>3019.279890373416</v>
      </c>
      <c r="E144" s="94">
        <v>0.4890174833360626</v>
      </c>
      <c r="F144" s="82" t="s">
        <v>24</v>
      </c>
    </row>
    <row r="145" spans="1:6" x14ac:dyDescent="0.25">
      <c r="A145" s="82" t="s">
        <v>39</v>
      </c>
      <c r="B145" s="94">
        <v>6.7958849588760639</v>
      </c>
      <c r="C145" s="94">
        <v>1.6759130836800811</v>
      </c>
      <c r="D145" s="94">
        <v>3126.1070810829897</v>
      </c>
      <c r="E145" s="94">
        <v>1.5477917046073553</v>
      </c>
      <c r="F145" s="82" t="s">
        <v>24</v>
      </c>
    </row>
    <row r="146" spans="1:6" x14ac:dyDescent="0.25">
      <c r="A146" s="82" t="s">
        <v>70</v>
      </c>
      <c r="B146" s="94">
        <v>7.9693052699234839</v>
      </c>
      <c r="C146" s="94">
        <v>2.2502318987923626</v>
      </c>
      <c r="D146" s="94">
        <v>3466.3306814546822</v>
      </c>
      <c r="E146" s="94">
        <v>1.4653565144434724</v>
      </c>
      <c r="F146" s="82" t="s">
        <v>24</v>
      </c>
    </row>
    <row r="147" spans="1:6" x14ac:dyDescent="0.25">
      <c r="A147" s="82" t="s">
        <v>70</v>
      </c>
      <c r="B147" s="94">
        <v>7.7758620689655169</v>
      </c>
      <c r="C147" s="94">
        <v>0.94339622641509813</v>
      </c>
      <c r="D147" s="94">
        <v>2954.8275862068963</v>
      </c>
      <c r="E147" s="94">
        <v>0.31806083331938328</v>
      </c>
      <c r="F147" s="82" t="s">
        <v>24</v>
      </c>
    </row>
    <row r="148" spans="1:6" x14ac:dyDescent="0.25">
      <c r="A148" s="82" t="s">
        <v>101</v>
      </c>
      <c r="B148" s="94">
        <v>13.648828314715882</v>
      </c>
      <c r="C148" s="94">
        <v>2.010332434860747</v>
      </c>
      <c r="D148" s="94">
        <v>750.68555730937339</v>
      </c>
      <c r="E148" s="94">
        <v>0.14239774946232467</v>
      </c>
      <c r="F148" s="82" t="s">
        <v>24</v>
      </c>
    </row>
    <row r="149" spans="1:6" x14ac:dyDescent="0.25">
      <c r="A149" s="82" t="s">
        <v>30</v>
      </c>
      <c r="B149" s="94">
        <v>12.541589585474478</v>
      </c>
      <c r="C149" s="94">
        <v>3.5207147375078995</v>
      </c>
      <c r="D149" s="94">
        <v>4640.3881466255571</v>
      </c>
      <c r="E149" s="94">
        <v>0.81853984300013283</v>
      </c>
      <c r="F149" s="82" t="s">
        <v>24</v>
      </c>
    </row>
    <row r="150" spans="1:6" x14ac:dyDescent="0.25">
      <c r="A150" s="82" t="s">
        <v>30</v>
      </c>
      <c r="B150" s="94">
        <v>8.8529416177596136</v>
      </c>
      <c r="C150" s="94">
        <v>2.660173143968048</v>
      </c>
      <c r="D150" s="94">
        <v>3275.588398571057</v>
      </c>
      <c r="E150" s="94">
        <v>1.4945384649927433</v>
      </c>
      <c r="F150" s="82" t="s">
        <v>24</v>
      </c>
    </row>
    <row r="151" spans="1:6" x14ac:dyDescent="0.25">
      <c r="A151" s="82" t="s">
        <v>30</v>
      </c>
      <c r="B151" s="94">
        <v>18.858634076740195</v>
      </c>
      <c r="C151" s="94">
        <v>0.97067135510830538</v>
      </c>
      <c r="D151" s="94">
        <v>6977.6946083938719</v>
      </c>
      <c r="E151" s="94">
        <v>0.65929477247014689</v>
      </c>
      <c r="F151" s="82" t="s">
        <v>24</v>
      </c>
    </row>
    <row r="152" spans="1:6" x14ac:dyDescent="0.25">
      <c r="A152" s="82" t="s">
        <v>51</v>
      </c>
      <c r="B152" s="94">
        <v>5.1969852689277145</v>
      </c>
      <c r="C152" s="94">
        <v>1.1353573687539469</v>
      </c>
      <c r="D152" s="94">
        <v>727.57793764988003</v>
      </c>
      <c r="E152" s="94">
        <v>9.9899598348120289E-2</v>
      </c>
      <c r="F152" s="82" t="s">
        <v>24</v>
      </c>
    </row>
    <row r="153" spans="1:6" x14ac:dyDescent="0.25">
      <c r="A153" s="82" t="s">
        <v>51</v>
      </c>
      <c r="B153" s="94">
        <v>4.5723740976838689</v>
      </c>
      <c r="C153" s="94">
        <v>1.010576051726529</v>
      </c>
      <c r="D153" s="94">
        <v>640.13237367574175</v>
      </c>
      <c r="E153" s="94">
        <v>0.13735909880481126</v>
      </c>
      <c r="F153" s="82" t="s">
        <v>24</v>
      </c>
    </row>
    <row r="154" spans="1:6" x14ac:dyDescent="0.25">
      <c r="A154" s="82" t="s">
        <v>73</v>
      </c>
      <c r="B154" s="94">
        <v>5.3183962264150946</v>
      </c>
      <c r="C154" s="94">
        <v>1.0204081632653084</v>
      </c>
      <c r="D154" s="94">
        <v>1542.3349056603774</v>
      </c>
      <c r="E154" s="94">
        <v>0.25640118828688596</v>
      </c>
      <c r="F154" s="82" t="s">
        <v>24</v>
      </c>
    </row>
    <row r="155" spans="1:6" x14ac:dyDescent="0.25">
      <c r="A155" s="82" t="s">
        <v>73</v>
      </c>
      <c r="B155" s="94">
        <v>3.9700704225352115</v>
      </c>
      <c r="C155" s="94">
        <v>1.1904761904761993</v>
      </c>
      <c r="D155" s="94">
        <v>1151.3204225352113</v>
      </c>
      <c r="E155" s="94">
        <v>0.7734570864671706</v>
      </c>
      <c r="F155" s="82" t="s">
        <v>24</v>
      </c>
    </row>
    <row r="156" spans="1:6" x14ac:dyDescent="0.25">
      <c r="A156" s="82" t="s">
        <v>75</v>
      </c>
      <c r="B156" s="94">
        <v>5.3183962264150946</v>
      </c>
      <c r="C156" s="94">
        <v>1.0204081632653084</v>
      </c>
      <c r="D156" s="94">
        <v>510.56603773584908</v>
      </c>
      <c r="E156" s="94">
        <v>8.4877634743245001E-2</v>
      </c>
      <c r="F156" s="82" t="s">
        <v>24</v>
      </c>
    </row>
    <row r="157" spans="1:6" x14ac:dyDescent="0.25">
      <c r="A157" s="82" t="s">
        <v>84</v>
      </c>
      <c r="B157" s="94">
        <v>3.7396351575456053</v>
      </c>
      <c r="C157" s="94">
        <v>1.0309278350515354</v>
      </c>
      <c r="D157" s="94">
        <v>94238.80597014926</v>
      </c>
      <c r="E157" s="94">
        <v>36.530209903745877</v>
      </c>
      <c r="F157" s="82" t="s">
        <v>24</v>
      </c>
    </row>
    <row r="158" spans="1:6" x14ac:dyDescent="0.25">
      <c r="A158" s="82" t="s">
        <v>62</v>
      </c>
      <c r="B158" s="94">
        <v>3.2446043165467624</v>
      </c>
      <c r="C158" s="94">
        <v>0.64516129032257763</v>
      </c>
      <c r="D158" s="94">
        <v>934.44604316546759</v>
      </c>
      <c r="E158" s="94">
        <v>0.12964680249570071</v>
      </c>
      <c r="F158" s="82" t="s">
        <v>24</v>
      </c>
    </row>
    <row r="159" spans="1:6" x14ac:dyDescent="0.25">
      <c r="A159" s="82" t="s">
        <v>62</v>
      </c>
      <c r="B159" s="94">
        <v>6.3966112541727203</v>
      </c>
      <c r="C159" s="94">
        <v>1.6203140286278734</v>
      </c>
      <c r="D159" s="94">
        <v>4410.6269904841083</v>
      </c>
      <c r="E159" s="94">
        <v>2.131962155732666</v>
      </c>
      <c r="F159" s="82" t="s">
        <v>24</v>
      </c>
    </row>
    <row r="160" spans="1:6" x14ac:dyDescent="0.25">
      <c r="A160" s="82" t="s">
        <v>59</v>
      </c>
      <c r="B160" s="94">
        <v>3.2446043165467624</v>
      </c>
      <c r="C160" s="94">
        <v>0.64516129032257763</v>
      </c>
      <c r="D160" s="94">
        <v>584.02877697841723</v>
      </c>
      <c r="E160" s="94">
        <v>8.1029251559812943E-2</v>
      </c>
      <c r="F160" s="82" t="s">
        <v>24</v>
      </c>
    </row>
    <row r="161" spans="1:6" x14ac:dyDescent="0.25">
      <c r="A161" s="82" t="s">
        <v>59</v>
      </c>
      <c r="B161" s="94">
        <v>3.7396351575456053</v>
      </c>
      <c r="C161" s="94">
        <v>1.0309278350515354</v>
      </c>
      <c r="D161" s="94">
        <v>673.1343283582089</v>
      </c>
      <c r="E161" s="94">
        <v>0.26093007074104196</v>
      </c>
      <c r="F161" s="82" t="s">
        <v>24</v>
      </c>
    </row>
    <row r="162" spans="1:6" x14ac:dyDescent="0.25">
      <c r="A162" s="82" t="s">
        <v>59</v>
      </c>
      <c r="B162" s="94">
        <v>4.810849747608458</v>
      </c>
      <c r="C162" s="94">
        <v>1.0806749884419813</v>
      </c>
      <c r="D162" s="94">
        <v>603.92830668219858</v>
      </c>
      <c r="E162" s="94">
        <v>0.18959105289070299</v>
      </c>
      <c r="F162" s="82" t="s">
        <v>24</v>
      </c>
    </row>
    <row r="163" spans="1:6" x14ac:dyDescent="0.25">
      <c r="A163" s="82" t="s">
        <v>50</v>
      </c>
      <c r="B163" s="94">
        <v>3.9047619047619047</v>
      </c>
      <c r="C163" s="94">
        <v>0.98039215686273851</v>
      </c>
      <c r="D163" s="94">
        <v>878.57142857142856</v>
      </c>
      <c r="E163" s="94">
        <v>0.11853272293371145</v>
      </c>
      <c r="F163" s="82" t="s">
        <v>24</v>
      </c>
    </row>
    <row r="164" spans="1:6" x14ac:dyDescent="0.25">
      <c r="A164" s="82" t="s">
        <v>85</v>
      </c>
      <c r="B164" s="94">
        <v>3.7396351575456053</v>
      </c>
      <c r="C164" s="94">
        <v>1.0309278350515354</v>
      </c>
      <c r="D164" s="94">
        <v>4487.5621890547263</v>
      </c>
      <c r="E164" s="94">
        <v>1.7395338049402798</v>
      </c>
      <c r="F164" s="82" t="s">
        <v>24</v>
      </c>
    </row>
    <row r="165" spans="1:6" x14ac:dyDescent="0.25">
      <c r="A165" s="82" t="s">
        <v>31</v>
      </c>
      <c r="B165" s="94">
        <v>6.1979901792851431</v>
      </c>
      <c r="C165" s="94">
        <v>1.9170356314568811</v>
      </c>
      <c r="D165" s="94">
        <v>13089.32608199155</v>
      </c>
      <c r="E165" s="94">
        <v>2.2620047862999004</v>
      </c>
      <c r="F165" s="82" t="s">
        <v>24</v>
      </c>
    </row>
    <row r="166" spans="1:6" x14ac:dyDescent="0.25">
      <c r="A166" s="82" t="s">
        <v>31</v>
      </c>
      <c r="B166" s="94">
        <v>5.4953322773541746</v>
      </c>
      <c r="C166" s="94">
        <v>1.3116720533192279</v>
      </c>
      <c r="D166" s="94">
        <v>16404.211236119143</v>
      </c>
      <c r="E166" s="94">
        <v>4.971751194501036</v>
      </c>
      <c r="F166" s="82" t="s">
        <v>24</v>
      </c>
    </row>
    <row r="167" spans="1:6" x14ac:dyDescent="0.25">
      <c r="A167" s="82" t="s">
        <v>31</v>
      </c>
      <c r="B167" s="94">
        <v>19.845396596988191</v>
      </c>
      <c r="C167" s="94">
        <v>2.7444563374808193</v>
      </c>
      <c r="D167" s="94">
        <v>44323.968740547862</v>
      </c>
      <c r="E167" s="94">
        <v>9.9994159282984665</v>
      </c>
      <c r="F167" s="82" t="s">
        <v>24</v>
      </c>
    </row>
    <row r="168" spans="1:6" x14ac:dyDescent="0.25">
      <c r="A168" s="82" t="s">
        <v>29</v>
      </c>
      <c r="B168" s="94">
        <v>8.1255566974991442</v>
      </c>
      <c r="C168" s="94">
        <v>3.0552920092768328</v>
      </c>
      <c r="D168" s="94">
        <v>16229.716797990179</v>
      </c>
      <c r="E168" s="94">
        <v>3.4884426109957913</v>
      </c>
      <c r="F168" s="82" t="s">
        <v>24</v>
      </c>
    </row>
    <row r="169" spans="1:6" x14ac:dyDescent="0.25">
      <c r="A169" s="82" t="s">
        <v>29</v>
      </c>
      <c r="B169" s="94">
        <v>4.4617560668446377</v>
      </c>
      <c r="C169" s="94">
        <v>1.1274880322499454</v>
      </c>
      <c r="D169" s="94">
        <v>6751.5148258751487</v>
      </c>
      <c r="E169" s="94">
        <v>1.5106187758231768</v>
      </c>
      <c r="F169" s="82" t="s">
        <v>24</v>
      </c>
    </row>
    <row r="170" spans="1:6" x14ac:dyDescent="0.25">
      <c r="A170" s="82" t="s">
        <v>29</v>
      </c>
      <c r="B170" s="94">
        <v>22.533588268517192</v>
      </c>
      <c r="C170" s="94">
        <v>2.0330643162006576</v>
      </c>
      <c r="D170" s="94">
        <v>62076.999743559398</v>
      </c>
      <c r="E170" s="94">
        <v>7.7330429276178814</v>
      </c>
      <c r="F170" s="82" t="s">
        <v>24</v>
      </c>
    </row>
    <row r="171" spans="1:6" x14ac:dyDescent="0.25">
      <c r="A171" s="82" t="s">
        <v>92</v>
      </c>
      <c r="B171" s="94">
        <v>5.6516290726817049</v>
      </c>
      <c r="C171" s="94">
        <v>0.97087378640776345</v>
      </c>
      <c r="D171" s="94">
        <v>1412.9072681704263</v>
      </c>
      <c r="E171" s="94">
        <v>0.3488355868112239</v>
      </c>
      <c r="F171" s="82" t="s">
        <v>24</v>
      </c>
    </row>
    <row r="172" spans="1:6" x14ac:dyDescent="0.25">
      <c r="A172" s="82" t="s">
        <v>83</v>
      </c>
      <c r="B172" s="94">
        <v>3.7396351575456053</v>
      </c>
      <c r="C172" s="94">
        <v>1.0309278350515354</v>
      </c>
      <c r="D172" s="94">
        <v>224.37810945273631</v>
      </c>
      <c r="E172" s="94">
        <v>8.6976690247013988E-2</v>
      </c>
      <c r="F172" s="82" t="s">
        <v>24</v>
      </c>
    </row>
    <row r="173" spans="1:6" x14ac:dyDescent="0.25">
      <c r="A173" s="82" t="s">
        <v>35</v>
      </c>
      <c r="B173" s="94">
        <v>6.9309523809523812</v>
      </c>
      <c r="C173" s="94">
        <v>2.0955882352941106</v>
      </c>
      <c r="D173" s="94">
        <v>1282.2261904761906</v>
      </c>
      <c r="E173" s="94">
        <v>0.21881513550349935</v>
      </c>
      <c r="F173" s="82" t="s">
        <v>24</v>
      </c>
    </row>
    <row r="174" spans="1:6" x14ac:dyDescent="0.25">
      <c r="A174" s="82" t="s">
        <v>35</v>
      </c>
      <c r="B174" s="94">
        <v>9.1473090184568751</v>
      </c>
      <c r="C174" s="94">
        <v>2.8827796869034086</v>
      </c>
      <c r="D174" s="94">
        <v>1692.2521684145217</v>
      </c>
      <c r="E174" s="94">
        <v>0.86542755253470527</v>
      </c>
      <c r="F174" s="82" t="s">
        <v>24</v>
      </c>
    </row>
    <row r="175" spans="1:6" x14ac:dyDescent="0.25">
      <c r="A175" s="82" t="s">
        <v>35</v>
      </c>
      <c r="B175" s="94">
        <v>18.35287411872633</v>
      </c>
      <c r="C175" s="94">
        <v>1.5230575413102176</v>
      </c>
      <c r="D175" s="94">
        <v>17854.871419751322</v>
      </c>
      <c r="E175" s="94">
        <v>10.45053071020771</v>
      </c>
      <c r="F175" s="82" t="s">
        <v>24</v>
      </c>
    </row>
    <row r="176" spans="1:6" x14ac:dyDescent="0.25">
      <c r="A176" s="82" t="s">
        <v>48</v>
      </c>
      <c r="B176" s="94">
        <v>3.9047619047619047</v>
      </c>
      <c r="C176" s="94">
        <v>0.98039215686273851</v>
      </c>
      <c r="D176" s="94">
        <v>370.95238095238096</v>
      </c>
      <c r="E176" s="94">
        <v>5.004714968312262E-2</v>
      </c>
      <c r="F176" s="82" t="s">
        <v>24</v>
      </c>
    </row>
    <row r="177" spans="1:6" x14ac:dyDescent="0.25">
      <c r="A177" s="82" t="s">
        <v>48</v>
      </c>
      <c r="B177" s="94">
        <v>4.5723740976838689</v>
      </c>
      <c r="C177" s="94">
        <v>1.010576051726529</v>
      </c>
      <c r="D177" s="94">
        <v>434.3755392799676</v>
      </c>
      <c r="E177" s="94">
        <v>9.3207959903264803E-2</v>
      </c>
      <c r="F177" s="82" t="s">
        <v>24</v>
      </c>
    </row>
    <row r="178" spans="1:6" x14ac:dyDescent="0.25">
      <c r="A178" s="82" t="s">
        <v>102</v>
      </c>
      <c r="B178" s="94">
        <v>7.7758620689655169</v>
      </c>
      <c r="C178" s="94">
        <v>0.94339622641509813</v>
      </c>
      <c r="D178" s="94">
        <v>1492.9655172413793</v>
      </c>
      <c r="E178" s="94">
        <v>0.16070442104558313</v>
      </c>
      <c r="F178" s="82" t="s">
        <v>24</v>
      </c>
    </row>
    <row r="179" spans="1:6" x14ac:dyDescent="0.25">
      <c r="A179" s="82" t="s">
        <v>36</v>
      </c>
      <c r="B179" s="94">
        <v>2.1476190476190475</v>
      </c>
      <c r="C179" s="94">
        <v>1.2500000000000053</v>
      </c>
      <c r="D179" s="94">
        <v>375.83333333333331</v>
      </c>
      <c r="E179" s="94">
        <v>0.13739822717030262</v>
      </c>
      <c r="F179" s="82" t="s">
        <v>24</v>
      </c>
    </row>
    <row r="180" spans="1:6" x14ac:dyDescent="0.25">
      <c r="A180" s="82" t="s">
        <v>36</v>
      </c>
      <c r="B180" s="94">
        <v>4.1321034081825445</v>
      </c>
      <c r="C180" s="94">
        <v>1.1074800290486626</v>
      </c>
      <c r="D180" s="94">
        <v>723.11809643194533</v>
      </c>
      <c r="E180" s="94">
        <v>0.24166676668499532</v>
      </c>
      <c r="F180" s="82" t="s">
        <v>24</v>
      </c>
    </row>
    <row r="181" spans="1:6" x14ac:dyDescent="0.25">
      <c r="A181" s="82" t="s">
        <v>96</v>
      </c>
      <c r="B181" s="94">
        <v>5.6516290726817049</v>
      </c>
      <c r="C181" s="94">
        <v>0.97087378640776345</v>
      </c>
      <c r="D181" s="94">
        <v>248.67167919799502</v>
      </c>
      <c r="E181" s="94">
        <v>6.1395063278775398E-2</v>
      </c>
      <c r="F181" s="82" t="s">
        <v>24</v>
      </c>
    </row>
    <row r="182" spans="1:6" x14ac:dyDescent="0.25">
      <c r="A182" s="82" t="s">
        <v>95</v>
      </c>
      <c r="B182" s="94">
        <v>5.6516290726817049</v>
      </c>
      <c r="C182" s="94">
        <v>0.97087378640776345</v>
      </c>
      <c r="D182" s="94">
        <v>1525.9398496240603</v>
      </c>
      <c r="E182" s="94">
        <v>0.37674243375612176</v>
      </c>
      <c r="F182" s="82" t="s">
        <v>24</v>
      </c>
    </row>
    <row r="183" spans="1:6" x14ac:dyDescent="0.25">
      <c r="A183" s="82" t="s">
        <v>76</v>
      </c>
      <c r="B183" s="94">
        <v>5.3183962264150946</v>
      </c>
      <c r="C183" s="94">
        <v>1.0204081632653084</v>
      </c>
      <c r="D183" s="94">
        <v>5956.6037735849059</v>
      </c>
      <c r="E183" s="94">
        <v>0.99023907200452499</v>
      </c>
      <c r="F183" s="82" t="s">
        <v>24</v>
      </c>
    </row>
    <row r="184" spans="1:6" x14ac:dyDescent="0.25">
      <c r="A184" s="82" t="s">
        <v>87</v>
      </c>
      <c r="B184" s="94">
        <v>3.7396351575456053</v>
      </c>
      <c r="C184" s="94">
        <v>1.0309278350515354</v>
      </c>
      <c r="D184" s="94">
        <v>1682.8358208955224</v>
      </c>
      <c r="E184" s="94">
        <v>0.65232517685260494</v>
      </c>
      <c r="F184" s="82" t="s">
        <v>24</v>
      </c>
    </row>
    <row r="185" spans="1:6" x14ac:dyDescent="0.25">
      <c r="A185" s="82" t="s">
        <v>68</v>
      </c>
      <c r="B185" s="94">
        <v>4.6590909090909092</v>
      </c>
      <c r="C185" s="94">
        <v>0.98039215686274261</v>
      </c>
      <c r="D185" s="94">
        <v>447.27272727272725</v>
      </c>
      <c r="E185" s="94">
        <v>5.8526949831430107E-2</v>
      </c>
      <c r="F185" s="82" t="s">
        <v>24</v>
      </c>
    </row>
    <row r="186" spans="1:6" x14ac:dyDescent="0.25">
      <c r="A186" s="82" t="s">
        <v>68</v>
      </c>
      <c r="B186" s="94">
        <v>5.5421931111826961</v>
      </c>
      <c r="C186" s="94">
        <v>1.6482117856688268</v>
      </c>
      <c r="D186" s="94">
        <v>532.05053867353877</v>
      </c>
      <c r="E186" s="94">
        <v>0.24247071291813332</v>
      </c>
      <c r="F186" s="82" t="s">
        <v>24</v>
      </c>
    </row>
    <row r="187" spans="1:6" x14ac:dyDescent="0.25">
      <c r="A187" s="82" t="s">
        <v>80</v>
      </c>
      <c r="B187" s="94">
        <v>3.7396351575456053</v>
      </c>
      <c r="C187" s="94">
        <v>1.0309278350515354</v>
      </c>
      <c r="D187" s="94">
        <v>168.28358208955223</v>
      </c>
      <c r="E187" s="94">
        <v>6.5232517685260491E-2</v>
      </c>
      <c r="F187" s="82" t="s">
        <v>24</v>
      </c>
    </row>
    <row r="188" spans="1:6" x14ac:dyDescent="0.25">
      <c r="A188" s="82" t="s">
        <v>79</v>
      </c>
      <c r="B188" s="94">
        <v>7.4792703150912105</v>
      </c>
      <c r="C188" s="94">
        <v>2.0618556701030708</v>
      </c>
      <c r="D188" s="94">
        <v>2011.9237147595356</v>
      </c>
      <c r="E188" s="94">
        <v>0.77989098921489208</v>
      </c>
      <c r="F188" s="82" t="s">
        <v>24</v>
      </c>
    </row>
    <row r="189" spans="1:6" x14ac:dyDescent="0.25">
      <c r="A189" s="82" t="s">
        <v>79</v>
      </c>
      <c r="B189" s="94">
        <v>5.6516290726817049</v>
      </c>
      <c r="C189" s="94">
        <v>0.97087378640776345</v>
      </c>
      <c r="D189" s="94">
        <v>1520.2882205513786</v>
      </c>
      <c r="E189" s="94">
        <v>0.3753470914088769</v>
      </c>
      <c r="F189" s="82" t="s">
        <v>24</v>
      </c>
    </row>
    <row r="190" spans="1:6" x14ac:dyDescent="0.25">
      <c r="A190" s="82" t="s">
        <v>93</v>
      </c>
      <c r="B190" s="94">
        <v>3.6051159072741807</v>
      </c>
      <c r="C190" s="94">
        <v>1.2345679012345825</v>
      </c>
      <c r="D190" s="94">
        <v>151.41486810551558</v>
      </c>
      <c r="E190" s="94">
        <v>9.0394507457547069E-2</v>
      </c>
      <c r="F190" s="82" t="s">
        <v>24</v>
      </c>
    </row>
    <row r="191" spans="1:6" x14ac:dyDescent="0.25">
      <c r="A191" s="82" t="s">
        <v>37</v>
      </c>
      <c r="B191" s="94">
        <v>2.696111682082905</v>
      </c>
      <c r="C191" s="94">
        <v>0.94758064516129148</v>
      </c>
      <c r="D191" s="94">
        <v>323.53340184994863</v>
      </c>
      <c r="E191" s="94">
        <v>7.4117714121184258E-2</v>
      </c>
      <c r="F191" s="82" t="s">
        <v>24</v>
      </c>
    </row>
    <row r="192" spans="1:6" x14ac:dyDescent="0.25">
      <c r="A192" s="82" t="s">
        <v>37</v>
      </c>
      <c r="B192" s="94">
        <v>8.2686508495259545</v>
      </c>
      <c r="C192" s="94">
        <v>2.0565958342099573</v>
      </c>
      <c r="D192" s="94">
        <v>992.23810194311454</v>
      </c>
      <c r="E192" s="94">
        <v>0.31397859245557008</v>
      </c>
      <c r="F192" s="82" t="s">
        <v>24</v>
      </c>
    </row>
    <row r="193" spans="1:6" x14ac:dyDescent="0.25">
      <c r="A193" s="82" t="s">
        <v>37</v>
      </c>
      <c r="B193" s="94">
        <v>5.6516290726817049</v>
      </c>
      <c r="C193" s="94">
        <v>0.97087378640776345</v>
      </c>
      <c r="D193" s="94">
        <v>678.19548872180462</v>
      </c>
      <c r="E193" s="94">
        <v>0.16744108166938748</v>
      </c>
      <c r="F193" s="82" t="s">
        <v>24</v>
      </c>
    </row>
    <row r="194" spans="1:6" x14ac:dyDescent="0.25">
      <c r="A194" s="82" t="s">
        <v>82</v>
      </c>
      <c r="B194" s="94">
        <v>3.6723755324098928</v>
      </c>
      <c r="C194" s="94">
        <v>1.1327478681430589</v>
      </c>
      <c r="D194" s="94">
        <v>176.27402555567488</v>
      </c>
      <c r="E194" s="94">
        <v>8.6444680360261067E-2</v>
      </c>
      <c r="F194" s="82" t="s">
        <v>24</v>
      </c>
    </row>
    <row r="195" spans="1:6" x14ac:dyDescent="0.25">
      <c r="A195" s="82" t="s">
        <v>38</v>
      </c>
      <c r="B195" s="94">
        <v>2.1476190476190475</v>
      </c>
      <c r="C195" s="94">
        <v>1.2500000000000053</v>
      </c>
      <c r="D195" s="94">
        <v>210.46666666666667</v>
      </c>
      <c r="E195" s="94">
        <v>7.6943007215369466E-2</v>
      </c>
      <c r="F195" s="82" t="s">
        <v>24</v>
      </c>
    </row>
    <row r="196" spans="1:6" x14ac:dyDescent="0.25">
      <c r="A196" s="82" t="s">
        <v>38</v>
      </c>
      <c r="B196" s="94">
        <v>3.6051159072741807</v>
      </c>
      <c r="C196" s="94">
        <v>1.2345679012345825</v>
      </c>
      <c r="D196" s="94">
        <v>353.30135891286972</v>
      </c>
      <c r="E196" s="94">
        <v>0.21092051740094317</v>
      </c>
      <c r="F196" s="82" t="s">
        <v>24</v>
      </c>
    </row>
    <row r="197" spans="1:6" x14ac:dyDescent="0.25">
      <c r="A197" s="82" t="s">
        <v>38</v>
      </c>
      <c r="B197" s="94">
        <v>9.8107356671015502</v>
      </c>
      <c r="C197" s="94">
        <v>0.72034877664492525</v>
      </c>
      <c r="D197" s="94">
        <v>990.56594514121025</v>
      </c>
      <c r="E197" s="94">
        <v>0.17120515480097939</v>
      </c>
      <c r="F197" s="82" t="s">
        <v>24</v>
      </c>
    </row>
    <row r="198" spans="1:6" x14ac:dyDescent="0.25">
      <c r="A198" s="82" t="s">
        <v>58</v>
      </c>
      <c r="B198" s="94">
        <v>3.2446043165467624</v>
      </c>
      <c r="C198" s="94">
        <v>0.64516129032257763</v>
      </c>
      <c r="D198" s="94">
        <v>1297.841726618705</v>
      </c>
      <c r="E198" s="94">
        <v>0.18006500346625101</v>
      </c>
      <c r="F198" s="82" t="s">
        <v>24</v>
      </c>
    </row>
    <row r="199" spans="1:6" x14ac:dyDescent="0.25">
      <c r="A199" s="82" t="s">
        <v>41</v>
      </c>
      <c r="B199" s="94">
        <v>85.104145255224381</v>
      </c>
      <c r="C199" s="94">
        <v>18.655913978494517</v>
      </c>
      <c r="D199" s="94">
        <v>10212.497430626927</v>
      </c>
      <c r="E199" s="94">
        <v>1.4016603606041631</v>
      </c>
      <c r="F199" s="82" t="s">
        <v>24</v>
      </c>
    </row>
    <row r="200" spans="1:6" x14ac:dyDescent="0.25">
      <c r="A200" s="82" t="s">
        <v>41</v>
      </c>
      <c r="B200" s="94">
        <v>59.293829373322382</v>
      </c>
      <c r="C200" s="94">
        <v>12.076188500091398</v>
      </c>
      <c r="D200" s="94">
        <v>7115.2595247986865</v>
      </c>
      <c r="E200" s="94">
        <v>1.1262587102694701</v>
      </c>
      <c r="F200" s="82" t="s">
        <v>24</v>
      </c>
    </row>
    <row r="201" spans="1:6" x14ac:dyDescent="0.25">
      <c r="A201" s="82" t="s">
        <v>41</v>
      </c>
      <c r="B201" s="94">
        <v>5.6516290726817049</v>
      </c>
      <c r="C201" s="94">
        <v>0.97087378640776345</v>
      </c>
      <c r="D201" s="94">
        <v>678.19548872180462</v>
      </c>
      <c r="E201" s="94">
        <v>0.16744108166938748</v>
      </c>
      <c r="F201" s="82" t="s">
        <v>24</v>
      </c>
    </row>
    <row r="202" spans="1:6" x14ac:dyDescent="0.25">
      <c r="A202" s="82" t="s">
        <v>23</v>
      </c>
      <c r="B202" s="94">
        <v>53.869795592097752</v>
      </c>
      <c r="C202" s="94">
        <v>15.295171832173692</v>
      </c>
      <c r="D202" s="94">
        <v>430958.36473678198</v>
      </c>
      <c r="E202" s="94">
        <v>74.62429419072204</v>
      </c>
      <c r="F202" s="82" t="s">
        <v>24</v>
      </c>
    </row>
    <row r="203" spans="1:6" x14ac:dyDescent="0.25">
      <c r="A203" s="82" t="s">
        <v>23</v>
      </c>
      <c r="B203" s="94">
        <v>26.120600287645772</v>
      </c>
      <c r="C203" s="94">
        <v>5.528358727989092</v>
      </c>
      <c r="D203" s="94">
        <v>208964.8023011662</v>
      </c>
      <c r="E203" s="94">
        <v>34.883788073761167</v>
      </c>
      <c r="F203" s="82" t="s">
        <v>24</v>
      </c>
    </row>
    <row r="204" spans="1:6" x14ac:dyDescent="0.25">
      <c r="A204" s="82" t="s">
        <v>23</v>
      </c>
      <c r="B204" s="94">
        <v>5.6516290726817049</v>
      </c>
      <c r="C204" s="94">
        <v>0.97087378640776345</v>
      </c>
      <c r="D204" s="94">
        <v>45213.032581453641</v>
      </c>
      <c r="E204" s="94">
        <v>11.162738777959165</v>
      </c>
      <c r="F204" s="82" t="s">
        <v>24</v>
      </c>
    </row>
    <row r="205" spans="1:6" x14ac:dyDescent="0.25">
      <c r="A205" s="82" t="s">
        <v>28</v>
      </c>
      <c r="B205" s="94">
        <v>10.235954093867763</v>
      </c>
      <c r="C205" s="94">
        <v>4.0927419354838799</v>
      </c>
      <c r="D205" s="94">
        <v>8649.3812093182605</v>
      </c>
      <c r="E205" s="94">
        <v>2.2291738648609072</v>
      </c>
      <c r="F205" s="82" t="s">
        <v>24</v>
      </c>
    </row>
    <row r="206" spans="1:6" x14ac:dyDescent="0.25">
      <c r="A206" s="82" t="s">
        <v>28</v>
      </c>
      <c r="B206" s="94">
        <v>5.5421931111826961</v>
      </c>
      <c r="C206" s="94">
        <v>1.6482117856688268</v>
      </c>
      <c r="D206" s="94">
        <v>4683.1531789493783</v>
      </c>
      <c r="E206" s="94">
        <v>2.134247420998153</v>
      </c>
      <c r="F206" s="82" t="s">
        <v>24</v>
      </c>
    </row>
    <row r="207" spans="1:6" x14ac:dyDescent="0.25">
      <c r="A207" s="82" t="s">
        <v>28</v>
      </c>
      <c r="B207" s="94">
        <v>5.7991871880608103</v>
      </c>
      <c r="C207" s="94">
        <v>1.0349154010996868</v>
      </c>
      <c r="D207" s="94">
        <v>4900.3131739113851</v>
      </c>
      <c r="E207" s="94">
        <v>1.3800083536074432</v>
      </c>
      <c r="F207" s="82" t="s">
        <v>24</v>
      </c>
    </row>
    <row r="208" spans="1:6" x14ac:dyDescent="0.25">
      <c r="A208" s="82" t="s">
        <v>107</v>
      </c>
      <c r="B208" s="94">
        <v>3.9700704225352115</v>
      </c>
      <c r="C208" s="94">
        <v>1.1904761904761993</v>
      </c>
      <c r="D208" s="94">
        <v>555.80985915492965</v>
      </c>
      <c r="E208" s="94">
        <v>0.37339307622553075</v>
      </c>
      <c r="F208" s="82" t="s">
        <v>24</v>
      </c>
    </row>
    <row r="209" spans="1:6" x14ac:dyDescent="0.25">
      <c r="A209" s="82" t="s">
        <v>77</v>
      </c>
      <c r="B209" s="94">
        <v>5.3183962264150946</v>
      </c>
      <c r="C209" s="94">
        <v>1.0204081632653084</v>
      </c>
      <c r="D209" s="94">
        <v>21167.216981132078</v>
      </c>
      <c r="E209" s="94">
        <v>3.5188852737303664</v>
      </c>
      <c r="F209" s="82" t="s">
        <v>24</v>
      </c>
    </row>
    <row r="210" spans="1:6" x14ac:dyDescent="0.25">
      <c r="A210" s="82" t="s">
        <v>63</v>
      </c>
      <c r="B210" s="94">
        <v>3.2446043165467624</v>
      </c>
      <c r="C210" s="94">
        <v>0.64516129032257763</v>
      </c>
      <c r="D210" s="94">
        <v>31797.12230215827</v>
      </c>
      <c r="E210" s="94">
        <v>4.4115925849231488</v>
      </c>
      <c r="F210" s="82" t="s">
        <v>64</v>
      </c>
    </row>
    <row r="211" spans="1:6" x14ac:dyDescent="0.25">
      <c r="A211" s="82" t="s">
        <v>63</v>
      </c>
      <c r="B211" s="94">
        <v>3.6051159072741807</v>
      </c>
      <c r="C211" s="94">
        <v>1.2345679012345825</v>
      </c>
      <c r="D211" s="94">
        <v>35330.135891286969</v>
      </c>
      <c r="E211" s="94">
        <v>21.092051740094313</v>
      </c>
      <c r="F211" s="82" t="s">
        <v>64</v>
      </c>
    </row>
    <row r="212" spans="1:6" x14ac:dyDescent="0.25">
      <c r="A212" s="82" t="s">
        <v>105</v>
      </c>
      <c r="B212" s="94">
        <v>7.9401408450704229</v>
      </c>
      <c r="C212" s="94">
        <v>2.3809523809523987</v>
      </c>
      <c r="D212" s="94">
        <v>14967.165492957747</v>
      </c>
      <c r="E212" s="94">
        <v>10.054942124073218</v>
      </c>
      <c r="F212" s="82" t="s">
        <v>106</v>
      </c>
    </row>
    <row r="213" spans="1:6" x14ac:dyDescent="0.25">
      <c r="A213" s="82" t="s">
        <v>26</v>
      </c>
      <c r="B213" s="94">
        <v>37.073232842297585</v>
      </c>
      <c r="C213" s="94">
        <v>10.175785367910576</v>
      </c>
      <c r="D213" s="94">
        <v>926.83082105743961</v>
      </c>
      <c r="E213" s="94">
        <v>0.15538967944324811</v>
      </c>
      <c r="F213" s="82" t="s">
        <v>27</v>
      </c>
    </row>
    <row r="214" spans="1:6" x14ac:dyDescent="0.25">
      <c r="A214" s="82" t="s">
        <v>26</v>
      </c>
      <c r="B214" s="94">
        <v>33.808235032388311</v>
      </c>
      <c r="C214" s="94">
        <v>8.2013122163718499</v>
      </c>
      <c r="D214" s="94">
        <v>845.20587580970778</v>
      </c>
      <c r="E214" s="94">
        <v>0.23436614528673994</v>
      </c>
      <c r="F214" s="82" t="s">
        <v>27</v>
      </c>
    </row>
    <row r="215" spans="1:6" x14ac:dyDescent="0.25">
      <c r="A215" s="82" t="s">
        <v>26</v>
      </c>
      <c r="B215" s="94">
        <v>76.202198565579451</v>
      </c>
      <c r="C215" s="94">
        <v>14.817961579866839</v>
      </c>
      <c r="D215" s="94">
        <v>1905.0549641394864</v>
      </c>
      <c r="E215" s="94">
        <v>0.67093287626255449</v>
      </c>
      <c r="F215" s="82" t="s">
        <v>27</v>
      </c>
    </row>
    <row r="216" spans="1:6" x14ac:dyDescent="0.25">
      <c r="A216" s="82" t="s">
        <v>47</v>
      </c>
      <c r="B216" s="94">
        <v>7.1493662213086671</v>
      </c>
      <c r="C216" s="94">
        <v>1.6255534471853161</v>
      </c>
      <c r="D216" s="94">
        <v>2323.5440219253169</v>
      </c>
      <c r="E216" s="94">
        <v>0.31751674844280103</v>
      </c>
      <c r="F216" s="82" t="s">
        <v>27</v>
      </c>
    </row>
    <row r="217" spans="1:6" x14ac:dyDescent="0.25">
      <c r="A217" s="82" t="s">
        <v>47</v>
      </c>
      <c r="B217" s="94">
        <v>17.686274509803923</v>
      </c>
      <c r="C217" s="94">
        <v>2.7173913043478271E-2</v>
      </c>
      <c r="D217" s="94">
        <v>5748.0392156862745</v>
      </c>
      <c r="E217" s="94">
        <v>0.36989656553884154</v>
      </c>
      <c r="F217" s="82" t="s">
        <v>27</v>
      </c>
    </row>
    <row r="218" spans="1:6" x14ac:dyDescent="0.25">
      <c r="A218" s="82" t="s">
        <v>46</v>
      </c>
      <c r="B218" s="94">
        <v>8.7716683795820494</v>
      </c>
      <c r="C218" s="94">
        <v>1.9481340923466051</v>
      </c>
      <c r="D218" s="94">
        <v>6736.641315519013</v>
      </c>
      <c r="E218" s="94">
        <v>0.92317890426320459</v>
      </c>
      <c r="F218" s="82" t="s">
        <v>27</v>
      </c>
    </row>
    <row r="219" spans="1:6" x14ac:dyDescent="0.25">
      <c r="A219" s="82" t="s">
        <v>46</v>
      </c>
      <c r="B219" s="94">
        <v>7.3182890222984565</v>
      </c>
      <c r="C219" s="94">
        <v>1.4905962384953968</v>
      </c>
      <c r="D219" s="94">
        <v>6309.3321183533453</v>
      </c>
      <c r="E219" s="94">
        <v>0.83782856294314023</v>
      </c>
      <c r="F219" s="82" t="s">
        <v>27</v>
      </c>
    </row>
    <row r="220" spans="1:6" x14ac:dyDescent="0.25">
      <c r="A220" s="82" t="s">
        <v>61</v>
      </c>
      <c r="B220" s="94">
        <v>3.2446043165467624</v>
      </c>
      <c r="C220" s="94">
        <v>0.64516129032257763</v>
      </c>
      <c r="D220" s="94">
        <v>1323.798561151079</v>
      </c>
      <c r="E220" s="94">
        <v>0.18366630353557598</v>
      </c>
      <c r="F220" s="82" t="s">
        <v>27</v>
      </c>
    </row>
    <row r="221" spans="1:6" x14ac:dyDescent="0.25">
      <c r="A221" s="82" t="s">
        <v>72</v>
      </c>
      <c r="B221" s="94">
        <v>7.7758620689655169</v>
      </c>
      <c r="C221" s="94">
        <v>0.94339622641509813</v>
      </c>
      <c r="D221" s="94">
        <v>2021.7241379310344</v>
      </c>
      <c r="E221" s="94">
        <v>0.21762057016589384</v>
      </c>
      <c r="F221" s="82" t="s">
        <v>27</v>
      </c>
    </row>
    <row r="222" spans="1:6" x14ac:dyDescent="0.25">
      <c r="A222" s="82" t="s">
        <v>57</v>
      </c>
      <c r="B222" s="94">
        <v>6.4892086330935248</v>
      </c>
      <c r="C222" s="94">
        <v>1.2903225806451553</v>
      </c>
      <c r="D222" s="94">
        <v>292.01438848920861</v>
      </c>
      <c r="E222" s="94">
        <v>4.0514625779906471E-2</v>
      </c>
      <c r="F222" s="82" t="s">
        <v>27</v>
      </c>
    </row>
    <row r="223" spans="1:6" x14ac:dyDescent="0.25">
      <c r="A223" s="82" t="s">
        <v>57</v>
      </c>
      <c r="B223" s="94">
        <v>4.5275343475933942</v>
      </c>
      <c r="C223" s="94">
        <v>1.0784560737875444</v>
      </c>
      <c r="D223" s="94">
        <v>1036.6001781193684</v>
      </c>
      <c r="E223" s="94">
        <v>0.33808732490923993</v>
      </c>
      <c r="F223" s="82" t="s">
        <v>27</v>
      </c>
    </row>
    <row r="224" spans="1:6" x14ac:dyDescent="0.25">
      <c r="A224" s="82" t="s">
        <v>57</v>
      </c>
      <c r="B224" s="94">
        <v>7.7758620689655169</v>
      </c>
      <c r="C224" s="94">
        <v>0.94339622641509813</v>
      </c>
      <c r="D224" s="94">
        <v>349.91379310344826</v>
      </c>
      <c r="E224" s="94">
        <v>3.7665098682558545E-2</v>
      </c>
      <c r="F224" s="82" t="s">
        <v>27</v>
      </c>
    </row>
    <row r="225" spans="1:6" x14ac:dyDescent="0.25">
      <c r="A225" s="82" t="s">
        <v>60</v>
      </c>
      <c r="B225" s="94">
        <v>3.2446043165467624</v>
      </c>
      <c r="C225" s="94">
        <v>0.64516129032257763</v>
      </c>
      <c r="D225" s="94">
        <v>908.48920863309343</v>
      </c>
      <c r="E225" s="94">
        <v>0.12604550242637569</v>
      </c>
      <c r="F225" s="82" t="s">
        <v>27</v>
      </c>
    </row>
  </sheetData>
  <sortState xmlns:xlrd2="http://schemas.microsoft.com/office/spreadsheetml/2017/richdata2" ref="A110:F225">
    <sortCondition ref="F110:F225"/>
    <sortCondition ref="A110:A225"/>
  </sortState>
  <mergeCells count="7">
    <mergeCell ref="I124:I127"/>
    <mergeCell ref="H118:I118"/>
    <mergeCell ref="H59:M59"/>
    <mergeCell ref="A59:F59"/>
    <mergeCell ref="O59:T59"/>
    <mergeCell ref="I119:I121"/>
    <mergeCell ref="I122:I123"/>
  </mergeCells>
  <phoneticPr fontId="0" type="noConversion"/>
  <pageMargins left="1" right="1" top="1" bottom="1" header="0.5" footer="0.5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topLeftCell="E7" workbookViewId="0">
      <selection activeCell="C11" sqref="C11"/>
    </sheetView>
  </sheetViews>
  <sheetFormatPr defaultRowHeight="12.5" x14ac:dyDescent="0.25"/>
  <cols>
    <col min="1" max="1" width="24.453125" bestFit="1" customWidth="1"/>
    <col min="2" max="2" width="11.453125" bestFit="1" customWidth="1"/>
    <col min="3" max="3" width="9.54296875" bestFit="1" customWidth="1"/>
    <col min="4" max="4" width="10.36328125" customWidth="1"/>
    <col min="5" max="5" width="10.6328125" customWidth="1"/>
    <col min="6" max="6" width="8.54296875" bestFit="1" customWidth="1"/>
    <col min="7" max="7" width="8.1796875" bestFit="1" customWidth="1"/>
    <col min="11" max="12" width="9.54296875" bestFit="1" customWidth="1"/>
  </cols>
  <sheetData>
    <row r="1" spans="1:12" x14ac:dyDescent="0.25">
      <c r="B1" s="125">
        <v>41827</v>
      </c>
      <c r="C1" s="125">
        <v>41849</v>
      </c>
      <c r="D1" s="125">
        <v>41849</v>
      </c>
      <c r="E1" s="125">
        <v>41855</v>
      </c>
      <c r="F1" s="125">
        <v>41855</v>
      </c>
      <c r="G1" s="126">
        <v>41869</v>
      </c>
      <c r="H1" s="126">
        <v>41869</v>
      </c>
      <c r="I1" s="125">
        <v>41890</v>
      </c>
      <c r="J1" s="125">
        <v>41890</v>
      </c>
      <c r="K1" s="125">
        <v>41897</v>
      </c>
      <c r="L1" s="125">
        <v>41897</v>
      </c>
    </row>
    <row r="2" spans="1:12" ht="13" x14ac:dyDescent="0.25">
      <c r="A2" s="122" t="s">
        <v>11</v>
      </c>
      <c r="B2" s="123">
        <v>171.80952380952309</v>
      </c>
      <c r="C2" s="123">
        <v>398.28571428571695</v>
      </c>
      <c r="D2" s="123">
        <v>502.91366906475054</v>
      </c>
      <c r="E2" s="123">
        <v>475.22727272727394</v>
      </c>
      <c r="F2" s="123">
        <v>521.20283018867804</v>
      </c>
      <c r="G2" s="123">
        <v>362.74461028192758</v>
      </c>
      <c r="H2" s="123">
        <v>292.0143884892052</v>
      </c>
      <c r="I2" s="123">
        <v>582.11779448621769</v>
      </c>
      <c r="J2" s="123">
        <v>65085.490196078405</v>
      </c>
      <c r="K2" s="123">
        <v>824.24137931034147</v>
      </c>
      <c r="L2" s="123">
        <v>333.48591549295526</v>
      </c>
    </row>
    <row r="3" spans="1:12" ht="15" x14ac:dyDescent="0.25">
      <c r="A3" s="122" t="s">
        <v>14</v>
      </c>
      <c r="B3" s="123">
        <v>273535.79523809627</v>
      </c>
      <c r="C3" s="123">
        <v>741205.80952380819</v>
      </c>
      <c r="D3" s="123">
        <v>720762.8920863322</v>
      </c>
      <c r="E3" s="123">
        <v>764216.70454545564</v>
      </c>
      <c r="F3" s="123">
        <v>601531.88679245394</v>
      </c>
      <c r="G3" s="123">
        <v>257974.99170812548</v>
      </c>
      <c r="H3" s="123">
        <v>167504.50039967988</v>
      </c>
      <c r="I3" s="123">
        <v>405035.30075188004</v>
      </c>
      <c r="J3" s="123">
        <v>1553958.5254902001</v>
      </c>
      <c r="K3" s="123">
        <v>929013.3448275862</v>
      </c>
      <c r="L3" s="123">
        <v>148853.82042253471</v>
      </c>
    </row>
    <row r="4" spans="1:12" ht="13" x14ac:dyDescent="0.25">
      <c r="A4" s="122" t="s">
        <v>10</v>
      </c>
      <c r="B4" s="124">
        <v>40.512813568115234</v>
      </c>
      <c r="C4" s="124">
        <v>47.688457489013672</v>
      </c>
      <c r="D4" s="124">
        <v>47.486942291259766</v>
      </c>
      <c r="E4" s="124">
        <v>47.908748626708984</v>
      </c>
      <c r="F4" s="124">
        <v>46.184230804443359</v>
      </c>
      <c r="G4" s="124">
        <v>40.091815948486328</v>
      </c>
      <c r="H4" s="124">
        <v>36.991035461425781</v>
      </c>
      <c r="I4" s="124">
        <v>43.336463928222656</v>
      </c>
      <c r="J4" s="124">
        <v>53.024509429931641</v>
      </c>
      <c r="K4" s="124">
        <v>49.315959930419922</v>
      </c>
      <c r="L4" s="124">
        <v>36.144699096679688</v>
      </c>
    </row>
    <row r="6" spans="1:12" x14ac:dyDescent="0.25">
      <c r="B6" s="150" t="s">
        <v>153</v>
      </c>
      <c r="C6" s="150" t="s">
        <v>154</v>
      </c>
      <c r="D6" s="150" t="s">
        <v>155</v>
      </c>
    </row>
    <row r="7" spans="1:12" ht="13" x14ac:dyDescent="0.25">
      <c r="A7" s="149" t="s">
        <v>11</v>
      </c>
      <c r="B7" s="83">
        <f>AVERAGE(B2:D2)</f>
        <v>357.66963571999685</v>
      </c>
      <c r="C7" s="83">
        <f>AVERAGE(E2:H2)</f>
        <v>412.79727542177119</v>
      </c>
      <c r="D7" s="83">
        <f>AVERAGE(I2:L2)</f>
        <v>16706.333821341981</v>
      </c>
    </row>
    <row r="8" spans="1:12" ht="15" x14ac:dyDescent="0.25">
      <c r="A8" s="149" t="s">
        <v>14</v>
      </c>
      <c r="B8" s="83">
        <f t="shared" ref="B8:B9" si="0">AVERAGE(B3:D3)</f>
        <v>578501.49894941226</v>
      </c>
      <c r="C8" s="83">
        <f t="shared" ref="C8:C9" si="1">AVERAGE(E3:H3)</f>
        <v>447807.0208614287</v>
      </c>
      <c r="D8" s="83">
        <f t="shared" ref="D8:D9" si="2">AVERAGE(I3:L3)</f>
        <v>759215.24787305028</v>
      </c>
    </row>
    <row r="9" spans="1:12" ht="13" x14ac:dyDescent="0.25">
      <c r="A9" s="149" t="s">
        <v>10</v>
      </c>
      <c r="B9" s="83">
        <f t="shared" si="0"/>
        <v>45.229404449462891</v>
      </c>
      <c r="C9" s="83">
        <f t="shared" si="1"/>
        <v>42.793957710266113</v>
      </c>
      <c r="D9" s="83">
        <f t="shared" si="2"/>
        <v>45.455408096313477</v>
      </c>
    </row>
    <row r="10" spans="1:12" ht="36" x14ac:dyDescent="0.3">
      <c r="A10" s="145" t="s">
        <v>119</v>
      </c>
      <c r="B10" s="147" t="s">
        <v>1</v>
      </c>
      <c r="C10" s="148" t="s">
        <v>159</v>
      </c>
      <c r="D10" s="146" t="s">
        <v>163</v>
      </c>
    </row>
    <row r="11" spans="1:12" x14ac:dyDescent="0.25">
      <c r="A11" s="82" t="s">
        <v>43</v>
      </c>
      <c r="B11" s="121">
        <v>3</v>
      </c>
      <c r="C11" s="71">
        <v>4660.9421750084121</v>
      </c>
      <c r="D11" s="115">
        <v>155795.39019807783</v>
      </c>
    </row>
    <row r="12" spans="1:12" ht="35.4" customHeight="1" x14ac:dyDescent="0.25">
      <c r="A12" s="82" t="s">
        <v>34</v>
      </c>
      <c r="B12" s="121">
        <v>4</v>
      </c>
      <c r="C12" s="71">
        <v>7.0585621510639029</v>
      </c>
      <c r="D12" s="115">
        <v>616.57268149841286</v>
      </c>
    </row>
    <row r="13" spans="1:12" x14ac:dyDescent="0.25">
      <c r="A13" s="82" t="s">
        <v>22</v>
      </c>
      <c r="B13" s="121">
        <v>2</v>
      </c>
      <c r="C13" s="71">
        <v>64.683878922767278</v>
      </c>
      <c r="D13" s="115">
        <v>25554.741159103676</v>
      </c>
    </row>
    <row r="14" spans="1:12" x14ac:dyDescent="0.25">
      <c r="A14" s="82" t="s">
        <v>24</v>
      </c>
      <c r="B14" s="121">
        <v>44</v>
      </c>
      <c r="C14" s="71">
        <v>9.8212838570862235</v>
      </c>
      <c r="D14" s="115">
        <v>14171.412739250691</v>
      </c>
    </row>
    <row r="15" spans="1:12" x14ac:dyDescent="0.25">
      <c r="A15" s="82" t="s">
        <v>64</v>
      </c>
      <c r="B15" s="121">
        <v>1</v>
      </c>
      <c r="C15" s="71">
        <v>3.4248601119104718</v>
      </c>
      <c r="D15" s="115">
        <v>33563.629096722623</v>
      </c>
    </row>
    <row r="16" spans="1:12" x14ac:dyDescent="0.25">
      <c r="A16" s="82" t="s">
        <v>27</v>
      </c>
      <c r="B16" s="121">
        <v>7</v>
      </c>
      <c r="C16" s="71">
        <v>17.005149255766916</v>
      </c>
      <c r="D16" s="115">
        <v>2363.6298923013705</v>
      </c>
    </row>
    <row r="17" spans="1:4" x14ac:dyDescent="0.25">
      <c r="A17" s="82" t="s">
        <v>106</v>
      </c>
      <c r="B17" s="121">
        <v>1</v>
      </c>
      <c r="C17" s="71">
        <v>7.9</v>
      </c>
      <c r="D17" s="115">
        <v>14967.165492957747</v>
      </c>
    </row>
    <row r="21" spans="1:4" ht="13" x14ac:dyDescent="0.25">
      <c r="A21" s="492" t="s">
        <v>161</v>
      </c>
      <c r="B21" s="492"/>
    </row>
    <row r="22" spans="1:4" x14ac:dyDescent="0.25">
      <c r="A22" s="82" t="s">
        <v>42</v>
      </c>
      <c r="B22" s="495" t="s">
        <v>43</v>
      </c>
    </row>
    <row r="23" spans="1:4" x14ac:dyDescent="0.25">
      <c r="A23" s="82" t="s">
        <v>55</v>
      </c>
      <c r="B23" s="495"/>
    </row>
    <row r="24" spans="1:4" x14ac:dyDescent="0.25">
      <c r="A24" s="82" t="s">
        <v>98</v>
      </c>
      <c r="B24" s="495"/>
    </row>
    <row r="25" spans="1:4" x14ac:dyDescent="0.25">
      <c r="A25" s="82" t="s">
        <v>21</v>
      </c>
      <c r="B25" s="495" t="s">
        <v>22</v>
      </c>
    </row>
    <row r="26" spans="1:4" x14ac:dyDescent="0.25">
      <c r="A26" s="82" t="s">
        <v>45</v>
      </c>
      <c r="B26" s="495"/>
    </row>
    <row r="27" spans="1:4" x14ac:dyDescent="0.25">
      <c r="A27" s="82" t="s">
        <v>84</v>
      </c>
      <c r="B27" s="496" t="s">
        <v>24</v>
      </c>
    </row>
    <row r="28" spans="1:4" x14ac:dyDescent="0.25">
      <c r="A28" s="82" t="s">
        <v>31</v>
      </c>
      <c r="B28" s="497"/>
    </row>
    <row r="29" spans="1:4" x14ac:dyDescent="0.25">
      <c r="A29" s="82" t="s">
        <v>35</v>
      </c>
      <c r="B29" s="497"/>
    </row>
    <row r="30" spans="1:4" x14ac:dyDescent="0.25">
      <c r="A30" s="82" t="s">
        <v>23</v>
      </c>
      <c r="B30" s="498"/>
    </row>
    <row r="31" spans="1:4" x14ac:dyDescent="0.25">
      <c r="A31" s="82" t="s">
        <v>63</v>
      </c>
      <c r="B31" s="151" t="s">
        <v>64</v>
      </c>
    </row>
    <row r="32" spans="1:4" x14ac:dyDescent="0.25">
      <c r="A32" s="82" t="s">
        <v>26</v>
      </c>
      <c r="B32" s="152" t="s">
        <v>138</v>
      </c>
    </row>
    <row r="33" spans="1:2" x14ac:dyDescent="0.25">
      <c r="A33" s="9"/>
      <c r="B33" s="153"/>
    </row>
    <row r="34" spans="1:2" x14ac:dyDescent="0.25">
      <c r="B34" s="127" t="s">
        <v>162</v>
      </c>
    </row>
    <row r="35" spans="1:2" x14ac:dyDescent="0.25">
      <c r="A35" s="154" t="s">
        <v>42</v>
      </c>
      <c r="B35" s="83">
        <v>787725.93103448267</v>
      </c>
    </row>
    <row r="36" spans="1:2" x14ac:dyDescent="0.25">
      <c r="A36" s="82" t="s">
        <v>23</v>
      </c>
      <c r="B36" s="83">
        <v>593523.80952380947</v>
      </c>
    </row>
  </sheetData>
  <mergeCells count="4">
    <mergeCell ref="A21:B21"/>
    <mergeCell ref="B22:B24"/>
    <mergeCell ref="B25:B26"/>
    <mergeCell ref="B27:B30"/>
  </mergeCell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95"/>
  <sheetViews>
    <sheetView topLeftCell="C91" workbookViewId="0">
      <selection activeCell="D103" sqref="D103"/>
    </sheetView>
  </sheetViews>
  <sheetFormatPr defaultRowHeight="12.5" x14ac:dyDescent="0.25"/>
  <cols>
    <col min="1" max="1" width="26.6328125" customWidth="1"/>
    <col min="2" max="2" width="9.08984375" bestFit="1" customWidth="1"/>
    <col min="3" max="3" width="7.81640625" bestFit="1" customWidth="1"/>
    <col min="4" max="4" width="10.90625" bestFit="1" customWidth="1"/>
    <col min="5" max="5" width="10.08984375" bestFit="1" customWidth="1"/>
    <col min="6" max="6" width="11" bestFit="1" customWidth="1"/>
    <col min="7" max="7" width="5.453125" customWidth="1"/>
    <col min="8" max="8" width="28.08984375" bestFit="1" customWidth="1"/>
    <col min="9" max="9" width="13.1796875" customWidth="1"/>
    <col min="10" max="10" width="11.36328125" bestFit="1" customWidth="1"/>
    <col min="11" max="11" width="10.453125" bestFit="1" customWidth="1"/>
    <col min="12" max="12" width="10.08984375" bestFit="1" customWidth="1"/>
    <col min="13" max="13" width="11" bestFit="1" customWidth="1"/>
    <col min="14" max="14" width="4.90625" customWidth="1"/>
    <col min="15" max="15" width="27.1796875" bestFit="1" customWidth="1"/>
    <col min="16" max="16" width="9.08984375" bestFit="1" customWidth="1"/>
    <col min="17" max="17" width="7.81640625" bestFit="1" customWidth="1"/>
    <col min="18" max="18" width="10.08984375" bestFit="1" customWidth="1"/>
    <col min="22" max="22" width="18.6328125" customWidth="1"/>
    <col min="29" max="29" width="27.1796875" bestFit="1" customWidth="1"/>
    <col min="30" max="30" width="9.54296875" bestFit="1" customWidth="1"/>
    <col min="34" max="34" width="11" bestFit="1" customWidth="1"/>
    <col min="35" max="35" width="11.453125" bestFit="1" customWidth="1"/>
    <col min="36" max="36" width="27.1796875" bestFit="1" customWidth="1"/>
    <col min="37" max="37" width="9.6328125" bestFit="1" customWidth="1"/>
    <col min="38" max="38" width="9" bestFit="1" customWidth="1"/>
    <col min="39" max="39" width="11.54296875" bestFit="1" customWidth="1"/>
    <col min="40" max="40" width="9" bestFit="1" customWidth="1"/>
    <col min="41" max="41" width="11.453125" bestFit="1" customWidth="1"/>
    <col min="43" max="43" width="27.1796875" bestFit="1" customWidth="1"/>
    <col min="50" max="50" width="26" bestFit="1" customWidth="1"/>
    <col min="57" max="57" width="27.1796875" bestFit="1" customWidth="1"/>
    <col min="58" max="58" width="9.54296875" bestFit="1" customWidth="1"/>
    <col min="60" max="60" width="9.08984375" bestFit="1" customWidth="1"/>
    <col min="62" max="62" width="11" bestFit="1" customWidth="1"/>
  </cols>
  <sheetData>
    <row r="1" spans="1:62" ht="14" x14ac:dyDescent="0.3">
      <c r="A1" s="3" t="s">
        <v>6</v>
      </c>
      <c r="H1" s="3"/>
      <c r="O1" s="3"/>
      <c r="V1" s="3" t="s">
        <v>6</v>
      </c>
      <c r="AC1" s="6" t="s">
        <v>12</v>
      </c>
      <c r="AD1" s="7">
        <v>42227</v>
      </c>
    </row>
    <row r="2" spans="1:62" ht="13" x14ac:dyDescent="0.3">
      <c r="A2" s="6" t="s">
        <v>9</v>
      </c>
      <c r="B2" s="8" t="s">
        <v>18</v>
      </c>
      <c r="H2" s="6" t="s">
        <v>9</v>
      </c>
      <c r="I2" s="8" t="s">
        <v>18</v>
      </c>
      <c r="O2" s="6" t="s">
        <v>9</v>
      </c>
      <c r="P2" s="8" t="s">
        <v>18</v>
      </c>
      <c r="V2" s="6" t="s">
        <v>9</v>
      </c>
      <c r="W2" s="8" t="s">
        <v>18</v>
      </c>
      <c r="AC2" s="6" t="s">
        <v>11</v>
      </c>
      <c r="AD2" s="10">
        <v>2630.8333333333399</v>
      </c>
      <c r="AX2" s="160" t="s">
        <v>155</v>
      </c>
      <c r="BE2" s="160" t="s">
        <v>155</v>
      </c>
    </row>
    <row r="3" spans="1:62" ht="15" x14ac:dyDescent="0.3">
      <c r="A3" s="6" t="s">
        <v>17</v>
      </c>
      <c r="B3" s="13" t="s">
        <v>19</v>
      </c>
      <c r="H3" s="6" t="s">
        <v>17</v>
      </c>
      <c r="I3" s="13" t="s">
        <v>170</v>
      </c>
      <c r="O3" s="6" t="s">
        <v>17</v>
      </c>
      <c r="P3" s="13" t="s">
        <v>19</v>
      </c>
      <c r="V3" s="6" t="s">
        <v>17</v>
      </c>
      <c r="W3" s="13" t="s">
        <v>170</v>
      </c>
      <c r="AC3" s="6" t="s">
        <v>14</v>
      </c>
      <c r="AD3" s="10">
        <v>1358205.9876543155</v>
      </c>
      <c r="AX3" s="2" t="s">
        <v>1</v>
      </c>
      <c r="AY3" s="6" t="s">
        <v>5</v>
      </c>
      <c r="AZ3" s="6" t="s">
        <v>3</v>
      </c>
      <c r="BA3" s="6" t="s">
        <v>8</v>
      </c>
      <c r="BB3" s="6" t="s">
        <v>3</v>
      </c>
      <c r="BC3" s="12" t="s">
        <v>16</v>
      </c>
      <c r="BE3" s="2" t="s">
        <v>1</v>
      </c>
      <c r="BF3" s="6" t="s">
        <v>5</v>
      </c>
      <c r="BG3" s="6" t="s">
        <v>3</v>
      </c>
      <c r="BH3" s="6" t="s">
        <v>8</v>
      </c>
      <c r="BI3" s="6" t="s">
        <v>3</v>
      </c>
      <c r="BJ3" s="12" t="s">
        <v>16</v>
      </c>
    </row>
    <row r="4" spans="1:62" ht="13" x14ac:dyDescent="0.3">
      <c r="A4" s="6" t="s">
        <v>13</v>
      </c>
      <c r="B4" s="13"/>
      <c r="H4" s="6" t="s">
        <v>13</v>
      </c>
      <c r="I4" s="13"/>
      <c r="O4" s="6" t="s">
        <v>13</v>
      </c>
      <c r="P4" s="13"/>
      <c r="V4" s="6" t="s">
        <v>13</v>
      </c>
      <c r="W4" s="13"/>
      <c r="AC4" s="6" t="s">
        <v>10</v>
      </c>
      <c r="AD4" s="11">
        <v>52.053741455078125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</row>
    <row r="5" spans="1:62" ht="13" x14ac:dyDescent="0.3">
      <c r="A5" s="6" t="s">
        <v>12</v>
      </c>
      <c r="B5" s="7">
        <v>42191</v>
      </c>
      <c r="H5" s="6" t="s">
        <v>12</v>
      </c>
      <c r="I5" s="7">
        <v>42191</v>
      </c>
      <c r="O5" s="6" t="s">
        <v>12</v>
      </c>
      <c r="P5" s="7">
        <v>42205</v>
      </c>
      <c r="V5" s="6" t="s">
        <v>12</v>
      </c>
      <c r="W5" s="7">
        <v>42205</v>
      </c>
      <c r="AX5" s="9" t="s">
        <v>42</v>
      </c>
      <c r="AY5" s="4">
        <v>11.65374677002584</v>
      </c>
      <c r="AZ5" s="5">
        <v>0.85470085470083446</v>
      </c>
      <c r="BA5" s="4">
        <v>11712.015503875969</v>
      </c>
      <c r="BB5" s="5">
        <v>1.7291810048176186</v>
      </c>
      <c r="BC5" t="s">
        <v>43</v>
      </c>
      <c r="BE5" s="9" t="s">
        <v>42</v>
      </c>
      <c r="BF5" s="159">
        <v>11.65374677002584</v>
      </c>
      <c r="BG5" s="5">
        <v>0.85470085470083446</v>
      </c>
      <c r="BH5" s="4">
        <v>11712.015503875969</v>
      </c>
      <c r="BI5" s="5">
        <v>1.7291810048176186</v>
      </c>
      <c r="BJ5" t="s">
        <v>43</v>
      </c>
    </row>
    <row r="6" spans="1:62" ht="13" x14ac:dyDescent="0.3">
      <c r="A6" s="6" t="s">
        <v>11</v>
      </c>
      <c r="B6" s="10">
        <v>2651.88</v>
      </c>
      <c r="H6" s="6" t="s">
        <v>11</v>
      </c>
      <c r="I6" s="10">
        <v>1252.7777777777701</v>
      </c>
      <c r="O6" s="6" t="s">
        <v>11</v>
      </c>
      <c r="P6" s="10">
        <v>1913.7828947368496</v>
      </c>
      <c r="V6" s="6" t="s">
        <v>11</v>
      </c>
      <c r="W6" s="10">
        <v>2373.6842105263258</v>
      </c>
      <c r="AC6" s="6" t="s">
        <v>12</v>
      </c>
      <c r="AD6" s="7">
        <v>42227</v>
      </c>
      <c r="AX6" s="9" t="s">
        <v>55</v>
      </c>
      <c r="AY6" s="4">
        <v>8.6068702290076331</v>
      </c>
      <c r="AZ6" s="5">
        <v>0.79365079365078195</v>
      </c>
      <c r="BA6" s="4">
        <v>5422.3282442748086</v>
      </c>
      <c r="BB6" s="5">
        <v>0.89222489732332477</v>
      </c>
      <c r="BC6" t="s">
        <v>43</v>
      </c>
      <c r="BE6" s="9" t="s">
        <v>55</v>
      </c>
      <c r="BF6" s="159">
        <v>89.118789001531411</v>
      </c>
      <c r="BG6" s="5">
        <v>0.74269883547281845</v>
      </c>
      <c r="BH6" s="4">
        <v>123467.70941139033</v>
      </c>
      <c r="BI6" s="5">
        <v>2.4074802159595765</v>
      </c>
      <c r="BJ6" t="s">
        <v>43</v>
      </c>
    </row>
    <row r="7" spans="1:62" ht="15" x14ac:dyDescent="0.3">
      <c r="A7" s="6" t="s">
        <v>14</v>
      </c>
      <c r="B7" s="10">
        <v>536374.30000000005</v>
      </c>
      <c r="H7" s="6" t="s">
        <v>14</v>
      </c>
      <c r="I7" s="10">
        <v>312593.11111111124</v>
      </c>
      <c r="O7" s="6" t="s">
        <v>14</v>
      </c>
      <c r="P7" s="10">
        <v>2340660.3289473676</v>
      </c>
      <c r="V7" s="6" t="s">
        <v>14</v>
      </c>
      <c r="W7" s="10">
        <v>2296005.3947368464</v>
      </c>
      <c r="AC7" s="6" t="s">
        <v>11</v>
      </c>
      <c r="AD7" s="10">
        <v>3248.7288135593653</v>
      </c>
      <c r="AX7" s="9" t="s">
        <v>55</v>
      </c>
      <c r="AY7" s="4">
        <v>11.65374677002584</v>
      </c>
      <c r="AZ7" s="5">
        <v>0.85470085470083446</v>
      </c>
      <c r="BA7" s="4">
        <v>7341.8604651162796</v>
      </c>
      <c r="BB7" s="5">
        <v>1.0839642119752237</v>
      </c>
      <c r="BC7" t="s">
        <v>43</v>
      </c>
      <c r="BE7" s="9" t="s">
        <v>86</v>
      </c>
      <c r="BF7" s="159">
        <v>28.472222222222221</v>
      </c>
      <c r="BG7" s="5">
        <v>9.1659028414300042E-2</v>
      </c>
      <c r="BH7" s="4">
        <v>2704.8611111111109</v>
      </c>
      <c r="BI7" s="5">
        <v>4.0641537362406922E-2</v>
      </c>
      <c r="BJ7" t="s">
        <v>34</v>
      </c>
    </row>
    <row r="8" spans="1:62" ht="15" x14ac:dyDescent="0.3">
      <c r="A8" s="6" t="s">
        <v>10</v>
      </c>
      <c r="B8" s="11">
        <v>45.358505249023438</v>
      </c>
      <c r="H8" s="6" t="s">
        <v>10</v>
      </c>
      <c r="I8" s="11">
        <v>41.472515106201172</v>
      </c>
      <c r="O8" s="6" t="s">
        <v>10</v>
      </c>
      <c r="P8" s="11">
        <v>55.978412628173828</v>
      </c>
      <c r="V8" s="6" t="s">
        <v>10</v>
      </c>
      <c r="W8" s="11">
        <v>55.839492797851563</v>
      </c>
      <c r="AC8" s="6" t="s">
        <v>14</v>
      </c>
      <c r="AD8" s="10">
        <v>1875147.1610169448</v>
      </c>
      <c r="AX8" s="9" t="s">
        <v>55</v>
      </c>
      <c r="AY8" s="4">
        <v>256.25</v>
      </c>
      <c r="AZ8" s="5">
        <v>0.82493125572870052</v>
      </c>
      <c r="BA8" s="4">
        <v>355162.5</v>
      </c>
      <c r="BB8" s="5">
        <v>5.3364477585122518</v>
      </c>
      <c r="BC8" t="s">
        <v>43</v>
      </c>
      <c r="BE8" s="9" t="s">
        <v>74</v>
      </c>
      <c r="BF8" s="159">
        <v>36.217798883563134</v>
      </c>
      <c r="BG8" s="5">
        <v>2.8998778998778421</v>
      </c>
      <c r="BH8" s="4">
        <v>2281.7213296644773</v>
      </c>
      <c r="BI8" s="5">
        <v>0.35062657699354349</v>
      </c>
      <c r="BJ8" t="s">
        <v>34</v>
      </c>
    </row>
    <row r="9" spans="1:62" ht="13" x14ac:dyDescent="0.3">
      <c r="AC9" s="6" t="s">
        <v>10</v>
      </c>
      <c r="AD9" s="11">
        <v>54.379280090332031</v>
      </c>
      <c r="AX9" s="9" t="s">
        <v>55</v>
      </c>
      <c r="AY9" s="4">
        <v>79.964539007092185</v>
      </c>
      <c r="AZ9" s="5">
        <v>0.49751243781095716</v>
      </c>
      <c r="BA9" s="4">
        <v>125944.1489361702</v>
      </c>
      <c r="BB9" s="5">
        <v>2.3172839960275056</v>
      </c>
      <c r="BC9" t="s">
        <v>43</v>
      </c>
      <c r="BE9" s="9" t="s">
        <v>44</v>
      </c>
      <c r="BF9" s="159">
        <v>72.435597767126268</v>
      </c>
      <c r="BG9" s="5">
        <v>5.7997557997556841</v>
      </c>
      <c r="BH9" s="4">
        <v>4563.4426593289545</v>
      </c>
      <c r="BI9" s="5">
        <v>0.70125315398708699</v>
      </c>
      <c r="BJ9" t="s">
        <v>34</v>
      </c>
    </row>
    <row r="10" spans="1:62" ht="13" x14ac:dyDescent="0.3">
      <c r="B10" s="6" t="s">
        <v>2</v>
      </c>
      <c r="C10" s="6" t="s">
        <v>2</v>
      </c>
      <c r="D10" s="6" t="s">
        <v>4</v>
      </c>
      <c r="E10" s="6" t="s">
        <v>4</v>
      </c>
      <c r="I10" s="6" t="s">
        <v>2</v>
      </c>
      <c r="J10" s="6" t="s">
        <v>2</v>
      </c>
      <c r="K10" s="6" t="s">
        <v>4</v>
      </c>
      <c r="L10" s="6" t="s">
        <v>4</v>
      </c>
      <c r="P10" s="6" t="s">
        <v>2</v>
      </c>
      <c r="Q10" s="6" t="s">
        <v>2</v>
      </c>
      <c r="R10" s="6" t="s">
        <v>4</v>
      </c>
      <c r="S10" s="6" t="s">
        <v>4</v>
      </c>
      <c r="W10" s="6" t="s">
        <v>2</v>
      </c>
      <c r="X10" s="6" t="s">
        <v>2</v>
      </c>
      <c r="Y10" s="6" t="s">
        <v>4</v>
      </c>
      <c r="Z10" s="6" t="s">
        <v>4</v>
      </c>
      <c r="AX10" s="9" t="s">
        <v>21</v>
      </c>
      <c r="AY10" s="4">
        <v>550.83969465648852</v>
      </c>
      <c r="AZ10" s="5">
        <v>50.793650793650045</v>
      </c>
      <c r="BA10" s="4">
        <v>286436.64122137404</v>
      </c>
      <c r="BB10" s="5">
        <v>47.132134258603578</v>
      </c>
      <c r="BC10" t="s">
        <v>22</v>
      </c>
      <c r="BE10" s="9" t="s">
        <v>21</v>
      </c>
      <c r="BF10" s="159">
        <v>3522.7591807700655</v>
      </c>
      <c r="BG10" s="5">
        <v>40.085015782547622</v>
      </c>
      <c r="BH10" s="4">
        <v>1831834.774000434</v>
      </c>
      <c r="BI10" s="5">
        <v>52.758456816035441</v>
      </c>
      <c r="BJ10" t="s">
        <v>22</v>
      </c>
    </row>
    <row r="11" spans="1:62" ht="15" x14ac:dyDescent="0.3">
      <c r="A11" s="2" t="s">
        <v>1</v>
      </c>
      <c r="B11" s="6" t="s">
        <v>5</v>
      </c>
      <c r="C11" s="6" t="s">
        <v>3</v>
      </c>
      <c r="D11" s="6" t="s">
        <v>8</v>
      </c>
      <c r="E11" s="6" t="s">
        <v>3</v>
      </c>
      <c r="F11" s="12" t="s">
        <v>16</v>
      </c>
      <c r="H11" s="2" t="s">
        <v>1</v>
      </c>
      <c r="I11" s="6" t="s">
        <v>5</v>
      </c>
      <c r="J11" s="6" t="s">
        <v>3</v>
      </c>
      <c r="K11" s="6" t="s">
        <v>8</v>
      </c>
      <c r="L11" s="6" t="s">
        <v>3</v>
      </c>
      <c r="M11" s="12" t="s">
        <v>16</v>
      </c>
      <c r="O11" s="2" t="s">
        <v>1</v>
      </c>
      <c r="P11" s="6" t="s">
        <v>5</v>
      </c>
      <c r="Q11" s="6" t="s">
        <v>3</v>
      </c>
      <c r="R11" s="6" t="s">
        <v>8</v>
      </c>
      <c r="S11" s="6" t="s">
        <v>3</v>
      </c>
      <c r="T11" s="12" t="s">
        <v>16</v>
      </c>
      <c r="V11" s="2" t="s">
        <v>1</v>
      </c>
      <c r="W11" s="6" t="s">
        <v>5</v>
      </c>
      <c r="X11" s="6" t="s">
        <v>3</v>
      </c>
      <c r="Y11" s="6" t="s">
        <v>8</v>
      </c>
      <c r="Z11" s="6" t="s">
        <v>3</v>
      </c>
      <c r="AA11" s="12" t="s">
        <v>16</v>
      </c>
      <c r="AX11" s="9" t="s">
        <v>21</v>
      </c>
      <c r="AY11" s="4">
        <v>699.22480620155034</v>
      </c>
      <c r="AZ11" s="5">
        <v>51.282051282050055</v>
      </c>
      <c r="BA11" s="4">
        <v>363596.89922480617</v>
      </c>
      <c r="BB11" s="5">
        <v>53.682037164487262</v>
      </c>
      <c r="BC11" t="s">
        <v>22</v>
      </c>
      <c r="BE11" s="9" t="s">
        <v>45</v>
      </c>
      <c r="BF11" s="159">
        <v>7836.5510310211812</v>
      </c>
      <c r="BG11" s="5">
        <v>34.686280133597222</v>
      </c>
      <c r="BH11" s="4">
        <v>156731.02062042363</v>
      </c>
      <c r="BI11" s="5">
        <v>2.606396679762025</v>
      </c>
      <c r="BJ11" t="s">
        <v>22</v>
      </c>
    </row>
    <row r="12" spans="1:62" ht="13" x14ac:dyDescent="0.3">
      <c r="A12" s="1" t="s">
        <v>0</v>
      </c>
      <c r="B12" s="1" t="s">
        <v>0</v>
      </c>
      <c r="C12" s="1" t="s">
        <v>0</v>
      </c>
      <c r="D12" s="1" t="s">
        <v>0</v>
      </c>
      <c r="E12" s="1" t="s">
        <v>0</v>
      </c>
      <c r="F12" s="1" t="s">
        <v>0</v>
      </c>
      <c r="H12" s="1" t="s">
        <v>0</v>
      </c>
      <c r="I12" s="1" t="s">
        <v>0</v>
      </c>
      <c r="J12" s="1" t="s">
        <v>0</v>
      </c>
      <c r="K12" s="1" t="s">
        <v>0</v>
      </c>
      <c r="L12" s="1" t="s">
        <v>0</v>
      </c>
      <c r="M12" s="1" t="s">
        <v>0</v>
      </c>
      <c r="O12" s="1" t="s">
        <v>0</v>
      </c>
      <c r="P12" s="1" t="s">
        <v>0</v>
      </c>
      <c r="Q12" s="1" t="s">
        <v>0</v>
      </c>
      <c r="R12" s="1" t="s">
        <v>0</v>
      </c>
      <c r="S12" s="1" t="s">
        <v>0</v>
      </c>
      <c r="T12" s="1" t="s">
        <v>0</v>
      </c>
      <c r="V12" s="1" t="s">
        <v>0</v>
      </c>
      <c r="W12" s="1" t="s">
        <v>0</v>
      </c>
      <c r="X12" s="1" t="s">
        <v>0</v>
      </c>
      <c r="Y12" s="1" t="s">
        <v>0</v>
      </c>
      <c r="Z12" s="1" t="s">
        <v>0</v>
      </c>
      <c r="AA12" s="1" t="s">
        <v>0</v>
      </c>
      <c r="AD12" s="6" t="s">
        <v>2</v>
      </c>
      <c r="AE12" s="6" t="s">
        <v>2</v>
      </c>
      <c r="AF12" s="6" t="s">
        <v>4</v>
      </c>
      <c r="AG12" s="6" t="s">
        <v>4</v>
      </c>
      <c r="AX12" s="9" t="s">
        <v>21</v>
      </c>
      <c r="AY12" s="4">
        <v>7203.4722222222226</v>
      </c>
      <c r="AZ12" s="5">
        <v>23.189734188817916</v>
      </c>
      <c r="BA12" s="4">
        <v>3745805.555555556</v>
      </c>
      <c r="BB12" s="5">
        <v>56.282112162086904</v>
      </c>
      <c r="BC12" t="s">
        <v>22</v>
      </c>
      <c r="BE12" s="9" t="s">
        <v>91</v>
      </c>
      <c r="BF12" s="159">
        <v>18.539546225614927</v>
      </c>
      <c r="BG12" s="5">
        <v>0.44265491103254101</v>
      </c>
      <c r="BH12" s="4">
        <v>3337.1183206106871</v>
      </c>
      <c r="BI12" s="5">
        <v>0.1659632086977928</v>
      </c>
      <c r="BJ12" t="s">
        <v>24</v>
      </c>
    </row>
    <row r="13" spans="1:62" ht="15" x14ac:dyDescent="0.3">
      <c r="A13" s="9" t="s">
        <v>173</v>
      </c>
      <c r="F13" t="s">
        <v>43</v>
      </c>
      <c r="O13" s="9" t="s">
        <v>173</v>
      </c>
      <c r="P13" s="4">
        <v>14.835526315789474</v>
      </c>
      <c r="Q13" s="5">
        <v>0.77519379844960945</v>
      </c>
      <c r="R13" s="4">
        <v>81447.039473684214</v>
      </c>
      <c r="S13" s="5">
        <v>3.4796607806102413</v>
      </c>
      <c r="T13" t="s">
        <v>43</v>
      </c>
      <c r="AC13" s="2" t="s">
        <v>1</v>
      </c>
      <c r="AD13" s="6" t="s">
        <v>5</v>
      </c>
      <c r="AE13" s="6" t="s">
        <v>3</v>
      </c>
      <c r="AF13" s="6" t="s">
        <v>8</v>
      </c>
      <c r="AG13" s="6" t="s">
        <v>3</v>
      </c>
      <c r="AH13" s="12" t="s">
        <v>16</v>
      </c>
      <c r="AK13" s="6" t="s">
        <v>2</v>
      </c>
      <c r="AL13" s="6" t="s">
        <v>2</v>
      </c>
      <c r="AM13" s="6" t="s">
        <v>4</v>
      </c>
      <c r="AN13" s="6" t="s">
        <v>4</v>
      </c>
      <c r="AX13" s="9" t="s">
        <v>21</v>
      </c>
      <c r="AY13" s="4">
        <v>5637.5</v>
      </c>
      <c r="AZ13" s="5">
        <v>35.074626865672485</v>
      </c>
      <c r="BA13" s="4">
        <v>2931500</v>
      </c>
      <c r="BB13" s="5">
        <v>53.93754367896404</v>
      </c>
      <c r="BC13" t="s">
        <v>22</v>
      </c>
      <c r="BE13" s="9" t="s">
        <v>25</v>
      </c>
      <c r="BF13" s="159">
        <v>82.35683473094285</v>
      </c>
      <c r="BG13" s="5">
        <v>3.7896597598089543</v>
      </c>
      <c r="BH13" s="4">
        <v>4232.6000062672438</v>
      </c>
      <c r="BI13" s="5">
        <v>0.38787752788195445</v>
      </c>
      <c r="BJ13" t="s">
        <v>24</v>
      </c>
    </row>
    <row r="14" spans="1:62" ht="15" x14ac:dyDescent="0.3">
      <c r="A14" s="9" t="s">
        <v>165</v>
      </c>
      <c r="B14" s="4">
        <v>144.32</v>
      </c>
      <c r="C14" s="5">
        <v>5.4421768707482991</v>
      </c>
      <c r="D14" s="4">
        <v>18040</v>
      </c>
      <c r="E14" s="5">
        <v>3.3633229630875303</v>
      </c>
      <c r="F14" t="s">
        <v>34</v>
      </c>
      <c r="H14" s="9" t="s">
        <v>165</v>
      </c>
      <c r="I14" s="4">
        <v>64.428571428571431</v>
      </c>
      <c r="J14" s="5">
        <v>5.1428571428571743</v>
      </c>
      <c r="K14" s="4">
        <v>8053.5714285714284</v>
      </c>
      <c r="L14" s="5">
        <v>2.5763752118352938</v>
      </c>
      <c r="M14" t="s">
        <v>34</v>
      </c>
      <c r="AC14" s="1" t="s">
        <v>0</v>
      </c>
      <c r="AD14" s="1" t="s">
        <v>0</v>
      </c>
      <c r="AE14" s="1" t="s">
        <v>0</v>
      </c>
      <c r="AF14" s="1" t="s">
        <v>0</v>
      </c>
      <c r="AG14" s="1" t="s">
        <v>0</v>
      </c>
      <c r="AH14" s="1" t="s">
        <v>0</v>
      </c>
      <c r="AJ14" s="79">
        <v>42227</v>
      </c>
      <c r="AK14" s="6" t="s">
        <v>5</v>
      </c>
      <c r="AL14" s="6" t="s">
        <v>3</v>
      </c>
      <c r="AM14" s="6" t="s">
        <v>8</v>
      </c>
      <c r="AN14" s="6" t="s">
        <v>3</v>
      </c>
      <c r="AO14" s="12" t="s">
        <v>16</v>
      </c>
      <c r="AQ14" s="79">
        <v>42241</v>
      </c>
      <c r="AX14" s="9" t="s">
        <v>86</v>
      </c>
      <c r="AY14" s="4">
        <v>28.472222222222221</v>
      </c>
      <c r="AZ14" s="5">
        <v>9.1659028414300042E-2</v>
      </c>
      <c r="BA14" s="4">
        <v>2704.8611111111109</v>
      </c>
      <c r="BB14" s="5">
        <v>4.0641537362406922E-2</v>
      </c>
      <c r="BC14" t="s">
        <v>34</v>
      </c>
      <c r="BE14" s="9" t="s">
        <v>49</v>
      </c>
      <c r="BF14" s="159">
        <v>15.957181884529657</v>
      </c>
      <c r="BG14" s="5">
        <v>1.2515262515262253</v>
      </c>
      <c r="BH14" s="4">
        <v>2648.8921928319232</v>
      </c>
      <c r="BI14" s="5">
        <v>0.40316305661225887</v>
      </c>
      <c r="BJ14" t="s">
        <v>24</v>
      </c>
    </row>
    <row r="15" spans="1:62" x14ac:dyDescent="0.25">
      <c r="A15" s="9" t="s">
        <v>167</v>
      </c>
      <c r="B15" s="4">
        <v>36.08</v>
      </c>
      <c r="C15" s="5">
        <v>1.3605442176870748</v>
      </c>
      <c r="D15" s="4">
        <v>721.59999999999991</v>
      </c>
      <c r="E15" s="5">
        <v>0.13453291852350119</v>
      </c>
      <c r="F15" t="s">
        <v>34</v>
      </c>
      <c r="AC15" s="9" t="s">
        <v>91</v>
      </c>
      <c r="AD15" s="4">
        <v>13.919753086419753</v>
      </c>
      <c r="AE15" s="5">
        <v>0.52910052910052774</v>
      </c>
      <c r="AF15" s="4">
        <v>2505.5555555555557</v>
      </c>
      <c r="AG15" s="5">
        <v>0.18447537253776697</v>
      </c>
      <c r="AH15" t="s">
        <v>24</v>
      </c>
      <c r="AJ15" s="9" t="s">
        <v>173</v>
      </c>
      <c r="AK15" s="159">
        <v>37.394590918602219</v>
      </c>
      <c r="AL15" s="5">
        <v>1.3523187052598751</v>
      </c>
      <c r="AM15" s="4">
        <v>136864.20276208411</v>
      </c>
      <c r="AN15" s="5">
        <v>9.3670046489332943</v>
      </c>
      <c r="AO15" t="s">
        <v>43</v>
      </c>
      <c r="AQ15" s="9" t="s">
        <v>173</v>
      </c>
      <c r="AR15" s="159">
        <v>351.10745614035085</v>
      </c>
      <c r="AS15" s="5">
        <v>5.5548013394877032</v>
      </c>
      <c r="AT15" s="4">
        <v>1865137.2039473683</v>
      </c>
      <c r="AU15" s="5">
        <v>48.242129355802135</v>
      </c>
      <c r="AV15" t="s">
        <v>43</v>
      </c>
      <c r="AX15" s="9" t="s">
        <v>74</v>
      </c>
      <c r="AY15" s="4">
        <v>25.820610687022903</v>
      </c>
      <c r="AZ15" s="5">
        <v>2.3809523809523463</v>
      </c>
      <c r="BA15" s="4">
        <v>1626.6984732824428</v>
      </c>
      <c r="BB15" s="5">
        <v>0.26766746919699752</v>
      </c>
      <c r="BC15" t="s">
        <v>34</v>
      </c>
      <c r="BE15" s="9" t="s">
        <v>40</v>
      </c>
      <c r="BF15" s="159">
        <v>29.75135773977421</v>
      </c>
      <c r="BG15" s="5">
        <v>1.6789046578230498</v>
      </c>
      <c r="BH15" s="4">
        <v>38323.494519728323</v>
      </c>
      <c r="BI15" s="5">
        <v>3.5613954902550833</v>
      </c>
      <c r="BJ15" t="s">
        <v>24</v>
      </c>
    </row>
    <row r="16" spans="1:62" x14ac:dyDescent="0.25">
      <c r="A16" s="9" t="s">
        <v>169</v>
      </c>
      <c r="B16" s="4">
        <v>18.04</v>
      </c>
      <c r="C16" s="5">
        <v>0.68027210884353739</v>
      </c>
      <c r="D16" s="4">
        <v>6855.2</v>
      </c>
      <c r="E16" s="5">
        <v>1.2780627259732615</v>
      </c>
      <c r="F16" t="s">
        <v>34</v>
      </c>
      <c r="H16" s="9"/>
      <c r="I16" s="4"/>
      <c r="J16" s="5"/>
      <c r="K16" s="4"/>
      <c r="L16" s="5"/>
      <c r="O16" s="9"/>
      <c r="P16" s="4"/>
      <c r="Q16" s="5"/>
      <c r="R16" s="4"/>
      <c r="S16" s="5"/>
      <c r="AC16" s="9" t="s">
        <v>32</v>
      </c>
      <c r="AD16" s="4">
        <v>27.839506172839506</v>
      </c>
      <c r="AE16" s="5">
        <v>1.0582010582010555</v>
      </c>
      <c r="AF16" s="4">
        <v>3674.8148148148148</v>
      </c>
      <c r="AG16" s="5">
        <v>0.2705638797220582</v>
      </c>
      <c r="AH16" t="s">
        <v>24</v>
      </c>
      <c r="AJ16" s="9" t="s">
        <v>55</v>
      </c>
      <c r="AK16" s="159">
        <v>19.110169491525422</v>
      </c>
      <c r="AL16" s="5">
        <v>0.5882352941176392</v>
      </c>
      <c r="AM16" s="4">
        <v>120394.06779661016</v>
      </c>
      <c r="AN16" s="5">
        <v>6.4205130295649493</v>
      </c>
      <c r="AO16" t="s">
        <v>43</v>
      </c>
      <c r="AQ16" s="9" t="s">
        <v>55</v>
      </c>
      <c r="AR16" s="159">
        <v>51.924342105263158</v>
      </c>
      <c r="AS16" s="5">
        <v>0.9310797357226821</v>
      </c>
      <c r="AT16" s="4">
        <v>70409.40789473684</v>
      </c>
      <c r="AU16" s="5">
        <v>1.8196417650983159</v>
      </c>
      <c r="AV16" t="s">
        <v>43</v>
      </c>
      <c r="AX16" s="9" t="s">
        <v>74</v>
      </c>
      <c r="AY16" s="4">
        <v>46.614987080103361</v>
      </c>
      <c r="AZ16" s="5">
        <v>3.4188034188033378</v>
      </c>
      <c r="BA16" s="4">
        <v>2936.7441860465119</v>
      </c>
      <c r="BB16" s="5">
        <v>0.43358568479008952</v>
      </c>
      <c r="BC16" t="s">
        <v>34</v>
      </c>
      <c r="BE16" s="9" t="s">
        <v>39</v>
      </c>
      <c r="BF16" s="159">
        <v>17.213740458015266</v>
      </c>
      <c r="BG16" s="5">
        <v>1.5873015873015639</v>
      </c>
      <c r="BH16" s="4">
        <v>7918.3206106870221</v>
      </c>
      <c r="BI16" s="5">
        <v>1.3029315960912047</v>
      </c>
      <c r="BJ16" t="s">
        <v>24</v>
      </c>
    </row>
    <row r="17" spans="1:62" x14ac:dyDescent="0.25">
      <c r="A17" s="9" t="s">
        <v>74</v>
      </c>
      <c r="F17" t="s">
        <v>34</v>
      </c>
      <c r="H17" s="9" t="s">
        <v>74</v>
      </c>
      <c r="I17" s="4">
        <v>14.317460317460318</v>
      </c>
      <c r="J17" s="5">
        <v>1.1428571428571499</v>
      </c>
      <c r="K17" s="4">
        <v>902</v>
      </c>
      <c r="L17" s="5">
        <v>0.28855402372555294</v>
      </c>
      <c r="M17" t="s">
        <v>34</v>
      </c>
      <c r="O17" s="9" t="s">
        <v>74</v>
      </c>
      <c r="P17" s="4"/>
      <c r="Q17" s="5"/>
      <c r="R17" s="4"/>
      <c r="S17" s="5"/>
      <c r="T17" t="s">
        <v>34</v>
      </c>
      <c r="V17" s="9" t="s">
        <v>74</v>
      </c>
      <c r="W17" s="4">
        <v>19.780701754385966</v>
      </c>
      <c r="X17" s="5">
        <v>0.83333333333332982</v>
      </c>
      <c r="Y17" s="4">
        <v>1246.1842105263158</v>
      </c>
      <c r="Z17" s="5">
        <v>5.4276188260835752E-2</v>
      </c>
      <c r="AA17" t="s">
        <v>34</v>
      </c>
      <c r="AC17" s="9" t="s">
        <v>25</v>
      </c>
      <c r="AD17" s="4">
        <v>13.919753086419753</v>
      </c>
      <c r="AE17" s="5">
        <v>0.52910052910052774</v>
      </c>
      <c r="AF17" s="4">
        <v>695.98765432098764</v>
      </c>
      <c r="AG17" s="5">
        <v>5.1243159038268593E-2</v>
      </c>
      <c r="AH17" t="s">
        <v>24</v>
      </c>
      <c r="AJ17" s="9" t="s">
        <v>33</v>
      </c>
      <c r="AK17" s="159">
        <v>69.598765432098773</v>
      </c>
      <c r="AL17" s="5">
        <v>2.6455026455026389</v>
      </c>
      <c r="AM17" s="4">
        <v>5915.8950617283954</v>
      </c>
      <c r="AN17" s="5">
        <v>0.43556685182528315</v>
      </c>
      <c r="AO17" t="s">
        <v>34</v>
      </c>
      <c r="AQ17" s="9" t="s">
        <v>33</v>
      </c>
      <c r="AR17" s="159">
        <v>22.253289473684212</v>
      </c>
      <c r="AS17" s="5">
        <v>0.34052855462032583</v>
      </c>
      <c r="AT17" s="4">
        <v>1891.5296052631579</v>
      </c>
      <c r="AU17" s="5">
        <v>4.8941375163186709E-2</v>
      </c>
      <c r="AV17" t="s">
        <v>34</v>
      </c>
      <c r="AX17" s="9" t="s">
        <v>44</v>
      </c>
      <c r="AY17" s="4">
        <v>51.641221374045806</v>
      </c>
      <c r="AZ17" s="5">
        <v>4.7619047619046926</v>
      </c>
      <c r="BA17" s="4">
        <v>3253.3969465648856</v>
      </c>
      <c r="BB17" s="5">
        <v>0.53533493839399504</v>
      </c>
      <c r="BC17" t="s">
        <v>34</v>
      </c>
      <c r="BE17" s="9" t="s">
        <v>101</v>
      </c>
      <c r="BF17" s="159">
        <v>26.834501167204348</v>
      </c>
      <c r="BG17" s="5">
        <v>1.1818198385362371</v>
      </c>
      <c r="BH17" s="4">
        <v>1475.897564196239</v>
      </c>
      <c r="BI17" s="5">
        <v>0.12850313543869993</v>
      </c>
      <c r="BJ17" t="s">
        <v>24</v>
      </c>
    </row>
    <row r="18" spans="1:62" x14ac:dyDescent="0.25">
      <c r="A18" s="9" t="s">
        <v>172</v>
      </c>
      <c r="F18" t="s">
        <v>34</v>
      </c>
      <c r="H18" s="9" t="s">
        <v>172</v>
      </c>
      <c r="I18" s="4">
        <v>7.1587301587301591</v>
      </c>
      <c r="J18" s="5">
        <v>0.57142857142857495</v>
      </c>
      <c r="K18" s="4">
        <v>859.04761904761904</v>
      </c>
      <c r="L18" s="5">
        <v>0.27481335592909806</v>
      </c>
      <c r="M18" t="s">
        <v>34</v>
      </c>
      <c r="AC18" s="9" t="s">
        <v>173</v>
      </c>
      <c r="AD18" s="4">
        <v>55.679012345679013</v>
      </c>
      <c r="AE18" s="5">
        <v>2.116402116402111</v>
      </c>
      <c r="AF18" s="4">
        <v>203785.18518518517</v>
      </c>
      <c r="AG18" s="5">
        <v>15.003996966405046</v>
      </c>
      <c r="AH18" t="s">
        <v>43</v>
      </c>
      <c r="AJ18" s="9" t="s">
        <v>21</v>
      </c>
      <c r="AK18" s="159">
        <v>1105.5586942875079</v>
      </c>
      <c r="AL18" s="5">
        <v>37.049486461250844</v>
      </c>
      <c r="AM18" s="4">
        <v>574890.52102950402</v>
      </c>
      <c r="AN18" s="5">
        <v>35.065961479218508</v>
      </c>
      <c r="AO18" t="s">
        <v>22</v>
      </c>
      <c r="AQ18" s="9" t="s">
        <v>21</v>
      </c>
      <c r="AR18" s="159">
        <v>2373.6842105263158</v>
      </c>
      <c r="AS18" s="5">
        <v>36.186532717892831</v>
      </c>
      <c r="AT18" s="4">
        <v>1234315.789473684</v>
      </c>
      <c r="AU18" s="5">
        <v>31.937421629894338</v>
      </c>
      <c r="AV18" t="s">
        <v>22</v>
      </c>
      <c r="AX18" s="9" t="s">
        <v>44</v>
      </c>
      <c r="AY18" s="4">
        <v>93.229974160206723</v>
      </c>
      <c r="AZ18" s="5">
        <v>6.8376068376066756</v>
      </c>
      <c r="BA18" s="4">
        <v>5873.4883720930238</v>
      </c>
      <c r="BB18" s="5">
        <v>0.86717136958017904</v>
      </c>
      <c r="BC18" t="s">
        <v>34</v>
      </c>
      <c r="BE18" s="9" t="s">
        <v>30</v>
      </c>
      <c r="BF18" s="159">
        <v>19.113236483421108</v>
      </c>
      <c r="BG18" s="5">
        <v>0.84455382347223285</v>
      </c>
      <c r="BH18" s="4">
        <v>7071.897498865811</v>
      </c>
      <c r="BI18" s="5">
        <v>0.61430406400409865</v>
      </c>
      <c r="BJ18" t="s">
        <v>24</v>
      </c>
    </row>
    <row r="19" spans="1:62" x14ac:dyDescent="0.25">
      <c r="A19" s="9" t="s">
        <v>45</v>
      </c>
      <c r="B19" s="4">
        <v>1569.48</v>
      </c>
      <c r="C19" s="5">
        <v>59.183673469387756</v>
      </c>
      <c r="D19" s="4">
        <v>31389.599999999999</v>
      </c>
      <c r="E19" s="5">
        <v>5.852181955772302</v>
      </c>
      <c r="F19" t="s">
        <v>22</v>
      </c>
      <c r="H19" s="9" t="s">
        <v>45</v>
      </c>
      <c r="I19" s="4">
        <v>529.7460317460318</v>
      </c>
      <c r="J19" s="5">
        <v>42.285714285714548</v>
      </c>
      <c r="K19" s="4">
        <v>10594.920634920636</v>
      </c>
      <c r="L19" s="5">
        <v>3.389364723125543</v>
      </c>
      <c r="M19" t="s">
        <v>22</v>
      </c>
      <c r="O19" s="9" t="s">
        <v>45</v>
      </c>
      <c r="P19" s="4">
        <v>192.86184210526318</v>
      </c>
      <c r="Q19" s="5">
        <v>10.077519379844924</v>
      </c>
      <c r="R19" s="4">
        <v>3857.2368421052633</v>
      </c>
      <c r="S19" s="5">
        <v>0.16479267813454695</v>
      </c>
      <c r="T19" t="s">
        <v>22</v>
      </c>
      <c r="V19" s="9" t="s">
        <v>45</v>
      </c>
      <c r="W19" s="4">
        <v>553.85964912280701</v>
      </c>
      <c r="X19" s="5">
        <v>23.333333333333233</v>
      </c>
      <c r="Y19" s="4">
        <v>11077.192982456141</v>
      </c>
      <c r="Z19" s="5">
        <v>0.48245500676298447</v>
      </c>
      <c r="AA19" t="s">
        <v>22</v>
      </c>
      <c r="AC19" s="9" t="s">
        <v>173</v>
      </c>
      <c r="AD19" s="4">
        <v>19.110169491525422</v>
      </c>
      <c r="AE19" s="5">
        <v>0.5882352941176392</v>
      </c>
      <c r="AF19" s="4">
        <v>69943.220338983054</v>
      </c>
      <c r="AG19" s="5">
        <v>3.7300123314615417</v>
      </c>
      <c r="AH19" t="s">
        <v>43</v>
      </c>
      <c r="AJ19" s="9" t="s">
        <v>56</v>
      </c>
      <c r="AK19" s="159">
        <v>38.220338983050844</v>
      </c>
      <c r="AL19" s="5">
        <v>1.1764705882352784</v>
      </c>
      <c r="AM19" s="4">
        <v>4586.4406779661012</v>
      </c>
      <c r="AN19" s="5">
        <v>0.24459097255485518</v>
      </c>
      <c r="AO19" t="s">
        <v>34</v>
      </c>
      <c r="AX19" s="9" t="s">
        <v>45</v>
      </c>
      <c r="AY19" s="4">
        <v>43.034351145038173</v>
      </c>
      <c r="AZ19" s="5">
        <v>3.9682539682539111</v>
      </c>
      <c r="BA19" s="4">
        <v>860.6870229007634</v>
      </c>
      <c r="BB19" s="5">
        <v>0.14162299957513094</v>
      </c>
      <c r="BC19" t="s">
        <v>22</v>
      </c>
      <c r="BE19" s="9" t="s">
        <v>73</v>
      </c>
      <c r="BF19" s="159">
        <v>17.213740458015266</v>
      </c>
      <c r="BG19" s="5">
        <v>1.5873015873015639</v>
      </c>
      <c r="BH19" s="4">
        <v>4991.9847328244268</v>
      </c>
      <c r="BI19" s="5">
        <v>0.82141339753575937</v>
      </c>
      <c r="BJ19" t="s">
        <v>24</v>
      </c>
    </row>
    <row r="20" spans="1:62" x14ac:dyDescent="0.25">
      <c r="A20" s="9" t="s">
        <v>21</v>
      </c>
      <c r="B20" s="4">
        <v>721.6</v>
      </c>
      <c r="C20" s="5">
        <v>27.210884353741498</v>
      </c>
      <c r="D20" s="4">
        <v>375232</v>
      </c>
      <c r="E20" s="5">
        <v>69.95711763222063</v>
      </c>
      <c r="F20" t="s">
        <v>22</v>
      </c>
      <c r="H20" s="9" t="s">
        <v>21</v>
      </c>
      <c r="I20" s="4">
        <v>508.26984126984127</v>
      </c>
      <c r="J20" s="5">
        <v>40.571428571428818</v>
      </c>
      <c r="K20" s="4">
        <v>264300.31746031746</v>
      </c>
      <c r="L20" s="5">
        <v>84.550909174185833</v>
      </c>
      <c r="M20" t="s">
        <v>22</v>
      </c>
      <c r="O20" s="9" t="s">
        <v>21</v>
      </c>
      <c r="P20" s="4">
        <v>459.9013157894737</v>
      </c>
      <c r="Q20" s="5">
        <v>24.031007751937892</v>
      </c>
      <c r="R20" s="4">
        <v>239148.68421052632</v>
      </c>
      <c r="S20" s="5">
        <v>10.217146044341909</v>
      </c>
      <c r="T20" t="s">
        <v>22</v>
      </c>
      <c r="V20" s="9" t="s">
        <v>21</v>
      </c>
      <c r="W20" s="4">
        <v>652.76315789473688</v>
      </c>
      <c r="X20" s="5">
        <v>27.499999999999886</v>
      </c>
      <c r="Y20" s="4">
        <v>339436.8421052632</v>
      </c>
      <c r="Z20" s="5">
        <v>14.783799850094312</v>
      </c>
      <c r="AA20" t="s">
        <v>22</v>
      </c>
      <c r="AC20" s="9" t="s">
        <v>26</v>
      </c>
      <c r="AD20" s="4">
        <v>83.518518518518519</v>
      </c>
      <c r="AE20" s="5">
        <v>3.1746031746031669</v>
      </c>
      <c r="AF20" s="4">
        <v>2087.962962962963</v>
      </c>
      <c r="AG20" s="5">
        <v>0.15372947711480581</v>
      </c>
      <c r="AH20" t="s">
        <v>27</v>
      </c>
      <c r="AJ20" s="9" t="s">
        <v>86</v>
      </c>
      <c r="AK20" s="159">
        <v>19.110169491525422</v>
      </c>
      <c r="AL20" s="5">
        <v>0.5882352941176392</v>
      </c>
      <c r="AM20" s="4">
        <v>1815.4661016949151</v>
      </c>
      <c r="AN20" s="5">
        <v>9.6817259969630171E-2</v>
      </c>
      <c r="AO20" t="s">
        <v>34</v>
      </c>
      <c r="AX20" s="9" t="s">
        <v>45</v>
      </c>
      <c r="AY20" s="4">
        <v>104.88372093023256</v>
      </c>
      <c r="AZ20" s="5">
        <v>7.6923076923075095</v>
      </c>
      <c r="BA20" s="4">
        <v>2097.6744186046512</v>
      </c>
      <c r="BB20" s="5">
        <v>0.30970406056434963</v>
      </c>
      <c r="BC20" t="s">
        <v>22</v>
      </c>
      <c r="BE20" s="9" t="s">
        <v>59</v>
      </c>
      <c r="BF20" s="159">
        <v>17.213740458015266</v>
      </c>
      <c r="BG20" s="5">
        <v>1.5873015873015639</v>
      </c>
      <c r="BH20" s="4">
        <v>3098.4732824427479</v>
      </c>
      <c r="BI20" s="5">
        <v>0.50984279847047131</v>
      </c>
      <c r="BJ20" t="s">
        <v>24</v>
      </c>
    </row>
    <row r="21" spans="1:62" x14ac:dyDescent="0.25">
      <c r="A21" s="9" t="s">
        <v>33</v>
      </c>
      <c r="B21" s="4"/>
      <c r="C21" s="5"/>
      <c r="D21" s="4"/>
      <c r="E21" s="5"/>
      <c r="F21" t="s">
        <v>22</v>
      </c>
      <c r="H21" s="9" t="s">
        <v>33</v>
      </c>
      <c r="I21" s="4">
        <v>14.317460317460318</v>
      </c>
      <c r="J21" s="5">
        <v>1.1428571428571499</v>
      </c>
      <c r="K21" s="4">
        <v>1216.984126984127</v>
      </c>
      <c r="L21" s="5">
        <v>0.38931892089955555</v>
      </c>
      <c r="M21" t="s">
        <v>34</v>
      </c>
      <c r="O21" s="9" t="s">
        <v>33</v>
      </c>
      <c r="P21" s="4">
        <v>29.671052631578949</v>
      </c>
      <c r="Q21" s="5">
        <v>1.5503875968992189</v>
      </c>
      <c r="R21" s="4">
        <v>2522.0394736842109</v>
      </c>
      <c r="S21" s="5">
        <v>0.10774905878028071</v>
      </c>
      <c r="T21" t="s">
        <v>34</v>
      </c>
      <c r="V21" s="9"/>
      <c r="W21" s="4"/>
      <c r="X21" s="5"/>
      <c r="Y21" s="4"/>
      <c r="Z21" s="5"/>
      <c r="AC21" s="9" t="s">
        <v>26</v>
      </c>
      <c r="AD21" s="4">
        <v>171.9915254237288</v>
      </c>
      <c r="AE21" s="5">
        <v>5.2941176470587523</v>
      </c>
      <c r="AF21" s="4">
        <v>6019.7033898305081</v>
      </c>
      <c r="AG21" s="5">
        <v>0.32102565147824741</v>
      </c>
      <c r="AH21" t="s">
        <v>27</v>
      </c>
      <c r="AJ21" s="9" t="s">
        <v>74</v>
      </c>
      <c r="AK21" s="159">
        <v>69.598765432098773</v>
      </c>
      <c r="AL21" s="5">
        <v>2.6455026455026389</v>
      </c>
      <c r="AM21" s="4">
        <v>4384.7222222222226</v>
      </c>
      <c r="AN21" s="5">
        <v>0.32283190194109218</v>
      </c>
      <c r="AO21" t="s">
        <v>34</v>
      </c>
      <c r="AQ21" s="9" t="s">
        <v>74</v>
      </c>
      <c r="AR21" s="159">
        <v>24.725877192982455</v>
      </c>
      <c r="AS21" s="5">
        <v>0.28735632183908083</v>
      </c>
      <c r="AT21" s="4">
        <v>1557.7302631578948</v>
      </c>
      <c r="AU21" s="5">
        <v>4.0367278156176585E-2</v>
      </c>
      <c r="AV21" t="s">
        <v>34</v>
      </c>
      <c r="AX21" s="9" t="s">
        <v>45</v>
      </c>
      <c r="AY21" s="4">
        <v>22322.222222222223</v>
      </c>
      <c r="AZ21" s="5">
        <v>71.860678276811242</v>
      </c>
      <c r="BA21" s="4">
        <v>446444.44444444444</v>
      </c>
      <c r="BB21" s="5">
        <v>6.7079926930793743</v>
      </c>
      <c r="BC21" t="s">
        <v>22</v>
      </c>
      <c r="BE21" s="9" t="s">
        <v>31</v>
      </c>
      <c r="BF21" s="159">
        <v>11.65374677002584</v>
      </c>
      <c r="BG21" s="5">
        <v>0.85470085470083446</v>
      </c>
      <c r="BH21" s="4">
        <v>61776.511627906977</v>
      </c>
      <c r="BI21" s="5">
        <v>9.1207845836200967</v>
      </c>
      <c r="BJ21" t="s">
        <v>24</v>
      </c>
    </row>
    <row r="22" spans="1:62" x14ac:dyDescent="0.25">
      <c r="A22" s="9" t="s">
        <v>91</v>
      </c>
      <c r="F22" t="s">
        <v>24</v>
      </c>
      <c r="H22" s="9" t="s">
        <v>91</v>
      </c>
      <c r="I22" s="4">
        <v>7.1587301587301591</v>
      </c>
      <c r="J22" s="5">
        <v>0.57142857142857495</v>
      </c>
      <c r="K22" s="4">
        <v>1288.5714285714287</v>
      </c>
      <c r="L22" s="5">
        <v>0.41222003389364714</v>
      </c>
      <c r="M22" t="s">
        <v>24</v>
      </c>
      <c r="AC22" s="9" t="s">
        <v>55</v>
      </c>
      <c r="AD22" s="4">
        <v>19.110169491525422</v>
      </c>
      <c r="AE22" s="5">
        <v>0.5882352941176392</v>
      </c>
      <c r="AF22" s="4">
        <v>120394.06779661016</v>
      </c>
      <c r="AG22" s="5">
        <v>6.4205130295649493</v>
      </c>
      <c r="AH22" t="s">
        <v>43</v>
      </c>
      <c r="AJ22" s="9" t="s">
        <v>176</v>
      </c>
      <c r="AO22" t="s">
        <v>34</v>
      </c>
      <c r="AQ22" s="9" t="s">
        <v>176</v>
      </c>
      <c r="AR22" s="159">
        <v>19.780701754385966</v>
      </c>
      <c r="AS22" s="5">
        <v>0.39370078740157083</v>
      </c>
      <c r="AT22" s="4">
        <v>1246.1842105263158</v>
      </c>
      <c r="AU22" s="5">
        <v>3.2181113262194319E-2</v>
      </c>
      <c r="AV22" t="s">
        <v>34</v>
      </c>
      <c r="AX22" s="9" t="s">
        <v>45</v>
      </c>
      <c r="AY22" s="4">
        <v>8876.0638297872338</v>
      </c>
      <c r="AZ22" s="5">
        <v>55.223880597016247</v>
      </c>
      <c r="BA22" s="4">
        <v>177521.27659574468</v>
      </c>
      <c r="BB22" s="5">
        <v>3.2662669658292462</v>
      </c>
      <c r="BC22" t="s">
        <v>22</v>
      </c>
      <c r="BE22" s="9" t="s">
        <v>92</v>
      </c>
      <c r="BF22" s="159">
        <v>28.472222222222221</v>
      </c>
      <c r="BG22" s="5">
        <v>9.1659028414300042E-2</v>
      </c>
      <c r="BH22" s="4">
        <v>21354.166666666668</v>
      </c>
      <c r="BI22" s="5">
        <v>0.32085424233479154</v>
      </c>
      <c r="BJ22" t="s">
        <v>24</v>
      </c>
    </row>
    <row r="23" spans="1:62" x14ac:dyDescent="0.25">
      <c r="A23" s="9" t="s">
        <v>32</v>
      </c>
      <c r="F23" t="s">
        <v>24</v>
      </c>
      <c r="H23" s="9" t="s">
        <v>32</v>
      </c>
      <c r="I23" s="4">
        <v>7.1587301587301591</v>
      </c>
      <c r="J23" s="5">
        <v>0.57142857142857495</v>
      </c>
      <c r="K23" s="4">
        <v>944.95238095238096</v>
      </c>
      <c r="L23" s="5">
        <v>0.30229469152200783</v>
      </c>
      <c r="M23" t="s">
        <v>24</v>
      </c>
      <c r="V23" s="9"/>
      <c r="W23" s="4"/>
      <c r="X23" s="5"/>
      <c r="Y23" s="4"/>
      <c r="Z23" s="5"/>
      <c r="AC23" s="9" t="s">
        <v>40</v>
      </c>
      <c r="AD23" s="4">
        <v>1419.8148148148148</v>
      </c>
      <c r="AE23" s="5">
        <v>53.968253968253833</v>
      </c>
      <c r="AF23" s="4">
        <v>624718.51851851854</v>
      </c>
      <c r="AG23" s="5">
        <v>45.995859552749899</v>
      </c>
      <c r="AH23" t="s">
        <v>24</v>
      </c>
      <c r="AJ23" s="9" t="s">
        <v>44</v>
      </c>
      <c r="AK23" s="159">
        <v>19.110169491525422</v>
      </c>
      <c r="AL23" s="5">
        <v>0.5882352941176392</v>
      </c>
      <c r="AM23" s="4">
        <v>1203.9406779661017</v>
      </c>
      <c r="AN23" s="5">
        <v>6.420513029564949E-2</v>
      </c>
      <c r="AO23" t="s">
        <v>34</v>
      </c>
      <c r="AX23" s="9" t="s">
        <v>91</v>
      </c>
      <c r="AY23" s="4">
        <v>8.6068702290076331</v>
      </c>
      <c r="AZ23" s="5">
        <v>0.79365079365078195</v>
      </c>
      <c r="BA23" s="4">
        <v>1549.2366412213739</v>
      </c>
      <c r="BB23" s="5">
        <v>0.25492139923523566</v>
      </c>
      <c r="BC23" t="s">
        <v>24</v>
      </c>
      <c r="BE23" s="9" t="s">
        <v>35</v>
      </c>
      <c r="BF23" s="159">
        <v>16.244279740418566</v>
      </c>
      <c r="BG23" s="5">
        <v>0.58000355892197208</v>
      </c>
      <c r="BH23" s="4">
        <v>3005.1917519774347</v>
      </c>
      <c r="BI23" s="5">
        <v>0.21981784893071854</v>
      </c>
      <c r="BJ23" t="s">
        <v>24</v>
      </c>
    </row>
    <row r="24" spans="1:62" x14ac:dyDescent="0.25">
      <c r="A24" s="9" t="s">
        <v>25</v>
      </c>
      <c r="F24" t="s">
        <v>24</v>
      </c>
      <c r="H24" s="9" t="s">
        <v>25</v>
      </c>
      <c r="I24" s="4">
        <v>7.1587301587301591</v>
      </c>
      <c r="J24" s="5">
        <v>0.57142857142857495</v>
      </c>
      <c r="K24" s="4">
        <v>357.93650793650795</v>
      </c>
      <c r="L24" s="5">
        <v>0.11450556497045751</v>
      </c>
      <c r="M24" t="s">
        <v>24</v>
      </c>
      <c r="V24" s="9"/>
      <c r="W24" s="4"/>
      <c r="X24" s="5"/>
      <c r="Y24" s="4"/>
      <c r="Z24" s="5"/>
      <c r="AC24" s="9" t="s">
        <v>40</v>
      </c>
      <c r="AD24" s="4">
        <v>1146.6101694915253</v>
      </c>
      <c r="AE24" s="5">
        <v>35.29411764705835</v>
      </c>
      <c r="AF24" s="4">
        <v>580184.74576271174</v>
      </c>
      <c r="AG24" s="5">
        <v>30.940758028189176</v>
      </c>
      <c r="AH24" t="s">
        <v>24</v>
      </c>
      <c r="AJ24" s="9" t="s">
        <v>45</v>
      </c>
      <c r="AK24" s="159">
        <v>131.17597823812514</v>
      </c>
      <c r="AL24" s="5">
        <v>4.0880796763149192</v>
      </c>
      <c r="AM24" s="4">
        <v>2623.5195647625028</v>
      </c>
      <c r="AN24" s="5">
        <v>0.1427354086082003</v>
      </c>
      <c r="AO24" t="s">
        <v>22</v>
      </c>
      <c r="AQ24" s="9" t="s">
        <v>45</v>
      </c>
      <c r="AR24" s="159">
        <v>3513.5471491228072</v>
      </c>
      <c r="AS24" s="5">
        <v>48.942211964883541</v>
      </c>
      <c r="AT24" s="4">
        <v>70270.942982456138</v>
      </c>
      <c r="AU24" s="5">
        <v>1.8192416245989582</v>
      </c>
      <c r="AV24" t="s">
        <v>22</v>
      </c>
      <c r="AX24" s="9" t="s">
        <v>91</v>
      </c>
      <c r="AY24" s="4">
        <v>28.472222222222221</v>
      </c>
      <c r="AZ24" s="5">
        <v>9.1659028414300042E-2</v>
      </c>
      <c r="BA24" s="4">
        <v>5125</v>
      </c>
      <c r="BB24" s="5">
        <v>7.7005018160349964E-2</v>
      </c>
      <c r="BC24" t="s">
        <v>24</v>
      </c>
      <c r="BE24" s="9" t="s">
        <v>48</v>
      </c>
      <c r="BF24" s="159">
        <v>25.820610687022903</v>
      </c>
      <c r="BG24" s="5">
        <v>2.3809523809523463</v>
      </c>
      <c r="BH24" s="4">
        <v>2452.9580152671756</v>
      </c>
      <c r="BI24" s="5">
        <v>0.40362554878912316</v>
      </c>
      <c r="BJ24" t="s">
        <v>24</v>
      </c>
    </row>
    <row r="25" spans="1:62" x14ac:dyDescent="0.25">
      <c r="A25" s="9" t="s">
        <v>40</v>
      </c>
      <c r="B25" s="4"/>
      <c r="C25" s="5"/>
      <c r="D25" s="4"/>
      <c r="E25" s="5"/>
      <c r="F25" t="s">
        <v>24</v>
      </c>
      <c r="H25" s="9" t="s">
        <v>40</v>
      </c>
      <c r="I25" s="4">
        <v>7.1587301587301591</v>
      </c>
      <c r="J25" s="5">
        <v>0.57142857142857495</v>
      </c>
      <c r="K25" s="4">
        <v>1574.9206349206349</v>
      </c>
      <c r="L25" s="5">
        <v>0.50382448587001305</v>
      </c>
      <c r="M25" t="s">
        <v>24</v>
      </c>
      <c r="O25" s="9" t="s">
        <v>40</v>
      </c>
      <c r="P25" s="4">
        <v>59.342105263157897</v>
      </c>
      <c r="Q25" s="5">
        <v>3.1007751937984378</v>
      </c>
      <c r="R25" s="4">
        <v>97914.473684210519</v>
      </c>
      <c r="S25" s="5">
        <v>4.1831987526461907</v>
      </c>
      <c r="T25" t="s">
        <v>24</v>
      </c>
      <c r="AC25" s="9" t="s">
        <v>63</v>
      </c>
      <c r="AD25" s="4">
        <v>19.110169491525422</v>
      </c>
      <c r="AE25" s="5">
        <v>0.5882352941176392</v>
      </c>
      <c r="AF25" s="4">
        <v>187279.66101694913</v>
      </c>
      <c r="AG25" s="5">
        <v>9.9874647126565854</v>
      </c>
      <c r="AH25" t="s">
        <v>64</v>
      </c>
      <c r="AJ25" s="9" t="s">
        <v>91</v>
      </c>
      <c r="AK25" s="159">
        <v>13.919753086419753</v>
      </c>
      <c r="AL25" s="5">
        <v>0.52910052910052774</v>
      </c>
      <c r="AM25" s="4">
        <v>2505.5555555555557</v>
      </c>
      <c r="AN25" s="5">
        <v>0.18447537253776697</v>
      </c>
      <c r="AO25" t="s">
        <v>24</v>
      </c>
      <c r="AX25" s="9" t="s">
        <v>25</v>
      </c>
      <c r="AY25" s="4">
        <v>68.854961832061065</v>
      </c>
      <c r="AZ25" s="5">
        <v>6.3492063492062556</v>
      </c>
      <c r="BA25" s="4">
        <v>3787.0229007633588</v>
      </c>
      <c r="BB25" s="5">
        <v>0.62314119813057611</v>
      </c>
      <c r="BC25" t="s">
        <v>24</v>
      </c>
      <c r="BE25" s="9" t="s">
        <v>180</v>
      </c>
      <c r="BF25" s="159">
        <v>8.6068702290076331</v>
      </c>
      <c r="BG25" s="5">
        <v>0.79365079365078195</v>
      </c>
      <c r="BH25" s="4">
        <v>3743.9885496183206</v>
      </c>
      <c r="BI25" s="5">
        <v>0.61606004815181969</v>
      </c>
      <c r="BJ25" t="s">
        <v>24</v>
      </c>
    </row>
    <row r="26" spans="1:62" x14ac:dyDescent="0.25">
      <c r="A26" s="9" t="s">
        <v>39</v>
      </c>
      <c r="B26" s="4"/>
      <c r="C26" s="5"/>
      <c r="D26" s="4"/>
      <c r="E26" s="5"/>
      <c r="F26" t="s">
        <v>24</v>
      </c>
      <c r="H26" s="9" t="s">
        <v>39</v>
      </c>
      <c r="I26" s="4"/>
      <c r="J26" s="5"/>
      <c r="K26" s="4"/>
      <c r="L26" s="5"/>
      <c r="O26" s="9" t="s">
        <v>39</v>
      </c>
      <c r="P26" s="4">
        <v>14.835526315789474</v>
      </c>
      <c r="Q26" s="5">
        <v>0.77519379844960945</v>
      </c>
      <c r="R26" s="4">
        <v>6824.3421052631584</v>
      </c>
      <c r="S26" s="5">
        <v>0.29155627669958306</v>
      </c>
      <c r="T26" t="s">
        <v>24</v>
      </c>
      <c r="V26" s="9"/>
      <c r="W26" s="4"/>
      <c r="X26" s="5"/>
      <c r="Y26" s="4"/>
      <c r="Z26" s="5"/>
      <c r="AC26" s="9" t="s">
        <v>33</v>
      </c>
      <c r="AD26" s="4">
        <v>69.598765432098773</v>
      </c>
      <c r="AE26" s="5">
        <v>2.6455026455026389</v>
      </c>
      <c r="AF26" s="4">
        <v>5915.8950617283954</v>
      </c>
      <c r="AG26" s="5">
        <v>0.43556685182528315</v>
      </c>
      <c r="AH26" t="s">
        <v>34</v>
      </c>
      <c r="AJ26" s="9" t="s">
        <v>32</v>
      </c>
      <c r="AK26" s="159">
        <v>27.839506172839506</v>
      </c>
      <c r="AL26" s="5">
        <v>1.0582010582010555</v>
      </c>
      <c r="AM26" s="4">
        <v>3674.8148148148148</v>
      </c>
      <c r="AN26" s="5">
        <v>0.2705638797220582</v>
      </c>
      <c r="AO26" t="s">
        <v>24</v>
      </c>
      <c r="AX26" s="9" t="s">
        <v>25</v>
      </c>
      <c r="AY26" s="4">
        <v>58.268733850129195</v>
      </c>
      <c r="AZ26" s="5">
        <v>4.2735042735041713</v>
      </c>
      <c r="BA26" s="4">
        <v>2913.4366925064596</v>
      </c>
      <c r="BB26" s="5">
        <v>0.43014452856159657</v>
      </c>
      <c r="BC26" t="s">
        <v>24</v>
      </c>
      <c r="BE26" s="9" t="s">
        <v>36</v>
      </c>
      <c r="BF26" s="159">
        <v>23.307493540051681</v>
      </c>
      <c r="BG26" s="5">
        <v>1.7094017094016689</v>
      </c>
      <c r="BH26" s="4">
        <v>4078.8113695090442</v>
      </c>
      <c r="BI26" s="5">
        <v>0.6022023399862354</v>
      </c>
      <c r="BJ26" t="s">
        <v>24</v>
      </c>
    </row>
    <row r="27" spans="1:62" x14ac:dyDescent="0.25">
      <c r="A27" s="9" t="s">
        <v>101</v>
      </c>
      <c r="B27" s="4"/>
      <c r="C27" s="5"/>
      <c r="D27" s="4"/>
      <c r="E27" s="5"/>
      <c r="F27" t="s">
        <v>24</v>
      </c>
      <c r="H27" s="9" t="s">
        <v>101</v>
      </c>
      <c r="I27" s="4"/>
      <c r="J27" s="5"/>
      <c r="K27" s="4"/>
      <c r="L27" s="5"/>
      <c r="O27" s="9" t="s">
        <v>101</v>
      </c>
      <c r="P27" s="4">
        <v>14.835526315789474</v>
      </c>
      <c r="Q27" s="5">
        <v>0.77519379844960945</v>
      </c>
      <c r="R27" s="4">
        <v>815.95394736842104</v>
      </c>
      <c r="S27" s="5">
        <v>3.4859989605384931E-2</v>
      </c>
      <c r="T27" t="s">
        <v>24</v>
      </c>
      <c r="V27" s="9"/>
      <c r="W27" s="4"/>
      <c r="X27" s="5"/>
      <c r="Y27" s="4"/>
      <c r="Z27" s="5"/>
      <c r="AC27" s="9" t="s">
        <v>39</v>
      </c>
      <c r="AD27" s="4">
        <v>19.110169491525422</v>
      </c>
      <c r="AE27" s="5">
        <v>0.5882352941176392</v>
      </c>
      <c r="AF27" s="4">
        <v>8790.6779661016935</v>
      </c>
      <c r="AG27" s="5">
        <v>0.46879936406347239</v>
      </c>
      <c r="AH27" t="s">
        <v>24</v>
      </c>
      <c r="AJ27" s="9" t="s">
        <v>25</v>
      </c>
      <c r="AK27" s="159">
        <v>13.919753086419753</v>
      </c>
      <c r="AL27" s="5">
        <v>0.52910052910052774</v>
      </c>
      <c r="AM27" s="4">
        <v>695.98765432098764</v>
      </c>
      <c r="AN27" s="5">
        <v>5.1243159038268593E-2</v>
      </c>
      <c r="AO27" t="s">
        <v>24</v>
      </c>
      <c r="AQ27" s="9" t="s">
        <v>25</v>
      </c>
      <c r="AR27" s="159">
        <v>19.780701754385966</v>
      </c>
      <c r="AS27" s="5">
        <v>0.39370078740157083</v>
      </c>
      <c r="AT27" s="4">
        <v>989.0350877192983</v>
      </c>
      <c r="AU27" s="5">
        <v>2.5540566081106601E-2</v>
      </c>
      <c r="AV27" t="s">
        <v>24</v>
      </c>
      <c r="AX27" s="9" t="s">
        <v>25</v>
      </c>
      <c r="AY27" s="4">
        <v>119.94680851063829</v>
      </c>
      <c r="AZ27" s="5">
        <v>0.74626865671643583</v>
      </c>
      <c r="BA27" s="4">
        <v>5997.3404255319147</v>
      </c>
      <c r="BB27" s="5">
        <v>0.11034685695369074</v>
      </c>
      <c r="BC27" t="s">
        <v>24</v>
      </c>
      <c r="BE27" s="9" t="s">
        <v>103</v>
      </c>
      <c r="BF27" s="159">
        <v>11.65374677002584</v>
      </c>
      <c r="BG27" s="5">
        <v>0.85470085470083446</v>
      </c>
      <c r="BH27" s="4">
        <v>1748.062015503876</v>
      </c>
      <c r="BI27" s="5">
        <v>0.25808671713695802</v>
      </c>
      <c r="BJ27" t="s">
        <v>24</v>
      </c>
    </row>
    <row r="28" spans="1:62" x14ac:dyDescent="0.25">
      <c r="A28" s="9" t="s">
        <v>51</v>
      </c>
      <c r="B28" s="4"/>
      <c r="C28" s="5"/>
      <c r="D28" s="4"/>
      <c r="E28" s="5"/>
      <c r="F28" t="s">
        <v>24</v>
      </c>
      <c r="H28" s="9" t="s">
        <v>51</v>
      </c>
      <c r="I28" s="4">
        <v>7.1587301587301591</v>
      </c>
      <c r="J28" s="5">
        <v>0.57142857142857495</v>
      </c>
      <c r="K28" s="4">
        <v>1002.2222222222223</v>
      </c>
      <c r="L28" s="5">
        <v>0.32061558191728107</v>
      </c>
      <c r="M28" t="s">
        <v>24</v>
      </c>
      <c r="AC28" s="9" t="s">
        <v>21</v>
      </c>
      <c r="AD28" s="4">
        <v>835.18518518518522</v>
      </c>
      <c r="AE28" s="5">
        <v>31.746031746031665</v>
      </c>
      <c r="AF28" s="4">
        <v>434296.29629629629</v>
      </c>
      <c r="AG28" s="5">
        <v>31.975731239879607</v>
      </c>
      <c r="AH28" t="s">
        <v>22</v>
      </c>
      <c r="AJ28" s="9" t="s">
        <v>40</v>
      </c>
      <c r="AK28" s="159">
        <v>1283.2124921531699</v>
      </c>
      <c r="AL28" s="5">
        <v>44.631185807656095</v>
      </c>
      <c r="AM28" s="4">
        <v>602451.63214061514</v>
      </c>
      <c r="AN28" s="5">
        <v>38.468308790469536</v>
      </c>
      <c r="AO28" t="s">
        <v>24</v>
      </c>
      <c r="AQ28" s="9" t="s">
        <v>40</v>
      </c>
      <c r="AR28" s="159">
        <v>19.780701754385966</v>
      </c>
      <c r="AS28" s="5">
        <v>0.39370078740157083</v>
      </c>
      <c r="AT28" s="4">
        <v>17407.017543859649</v>
      </c>
      <c r="AU28" s="5">
        <v>0.44951396302747615</v>
      </c>
      <c r="AV28" t="s">
        <v>24</v>
      </c>
      <c r="AX28" s="9" t="s">
        <v>49</v>
      </c>
      <c r="AY28" s="4">
        <v>8.6068702290076331</v>
      </c>
      <c r="AZ28" s="5">
        <v>0.79365079365078195</v>
      </c>
      <c r="BA28" s="4">
        <v>1428.740458015267</v>
      </c>
      <c r="BB28" s="5">
        <v>0.23509417929471732</v>
      </c>
      <c r="BC28" t="s">
        <v>24</v>
      </c>
      <c r="BE28" s="9" t="s">
        <v>37</v>
      </c>
      <c r="BF28" s="159">
        <v>18.539546225614927</v>
      </c>
      <c r="BG28" s="5">
        <v>0.44265491103254101</v>
      </c>
      <c r="BH28" s="4">
        <v>2224.7455470737914</v>
      </c>
      <c r="BI28" s="5">
        <v>0.11064213913186188</v>
      </c>
      <c r="BJ28" t="s">
        <v>24</v>
      </c>
    </row>
    <row r="29" spans="1:62" ht="13" x14ac:dyDescent="0.3">
      <c r="A29" s="9" t="s">
        <v>59</v>
      </c>
      <c r="D29" s="6"/>
      <c r="F29" t="s">
        <v>24</v>
      </c>
      <c r="H29" s="9" t="s">
        <v>59</v>
      </c>
      <c r="I29" s="4">
        <v>7.1587301587301591</v>
      </c>
      <c r="J29" s="5">
        <v>0.57142857142857495</v>
      </c>
      <c r="K29" s="4">
        <v>1288.5714285714287</v>
      </c>
      <c r="L29" s="5">
        <v>0.41222003389364714</v>
      </c>
      <c r="M29" t="s">
        <v>24</v>
      </c>
      <c r="AC29" s="9" t="s">
        <v>21</v>
      </c>
      <c r="AD29" s="4">
        <v>1375.9322033898304</v>
      </c>
      <c r="AE29" s="5">
        <v>42.352941176470019</v>
      </c>
      <c r="AF29" s="4">
        <v>715484.74576271186</v>
      </c>
      <c r="AG29" s="5">
        <v>38.156191718557409</v>
      </c>
      <c r="AH29" t="s">
        <v>22</v>
      </c>
      <c r="AJ29" s="9" t="s">
        <v>39</v>
      </c>
      <c r="AK29" s="159">
        <v>19.110169491525422</v>
      </c>
      <c r="AL29" s="5">
        <v>0.5882352941176392</v>
      </c>
      <c r="AM29" s="4">
        <v>8790.6779661016935</v>
      </c>
      <c r="AN29" s="5">
        <v>0.46879936406347239</v>
      </c>
      <c r="AO29" t="s">
        <v>24</v>
      </c>
      <c r="AX29" s="9" t="s">
        <v>49</v>
      </c>
      <c r="AY29" s="4">
        <v>23.307493540051681</v>
      </c>
      <c r="AZ29" s="5">
        <v>1.7094017094016689</v>
      </c>
      <c r="BA29" s="4">
        <v>3869.043927648579</v>
      </c>
      <c r="BB29" s="5">
        <v>0.57123193392980043</v>
      </c>
      <c r="BC29" t="s">
        <v>24</v>
      </c>
      <c r="BE29" s="9" t="s">
        <v>133</v>
      </c>
      <c r="BF29" s="159">
        <v>39.982269503546092</v>
      </c>
      <c r="BG29" s="5">
        <v>0.24875621890547858</v>
      </c>
      <c r="BH29" s="4">
        <v>7196.8085106382969</v>
      </c>
      <c r="BI29" s="5">
        <v>0.1324162283444289</v>
      </c>
      <c r="BJ29" t="s">
        <v>24</v>
      </c>
    </row>
    <row r="30" spans="1:62" x14ac:dyDescent="0.25">
      <c r="A30" s="9" t="s">
        <v>29</v>
      </c>
      <c r="F30" t="s">
        <v>24</v>
      </c>
      <c r="H30" s="9" t="s">
        <v>29</v>
      </c>
      <c r="I30" s="4">
        <v>7.1587301587301591</v>
      </c>
      <c r="J30" s="5">
        <v>0.57142857142857495</v>
      </c>
      <c r="K30" s="4">
        <v>11811.904761904763</v>
      </c>
      <c r="L30" s="5">
        <v>3.7786836440250986</v>
      </c>
      <c r="M30" t="s">
        <v>24</v>
      </c>
      <c r="O30" s="9" t="s">
        <v>29</v>
      </c>
      <c r="P30" s="4">
        <v>964.30921052631584</v>
      </c>
      <c r="Q30" s="5">
        <v>50.387596899224604</v>
      </c>
      <c r="R30" s="4">
        <v>1856295.230263158</v>
      </c>
      <c r="S30" s="5">
        <v>79.306476352250726</v>
      </c>
      <c r="T30" t="s">
        <v>24</v>
      </c>
      <c r="V30" s="9" t="s">
        <v>29</v>
      </c>
      <c r="W30" s="4">
        <v>1028.5964912280701</v>
      </c>
      <c r="X30" s="5">
        <v>43.333333333333144</v>
      </c>
      <c r="Y30" s="4">
        <v>1923475.438596491</v>
      </c>
      <c r="Z30" s="5">
        <v>83.774865817201075</v>
      </c>
      <c r="AA30" t="s">
        <v>24</v>
      </c>
      <c r="AC30" s="9" t="s">
        <v>101</v>
      </c>
      <c r="AD30" s="4">
        <v>19.110169491525422</v>
      </c>
      <c r="AE30" s="5">
        <v>0.5882352941176392</v>
      </c>
      <c r="AF30" s="4">
        <v>1051.0593220338983</v>
      </c>
      <c r="AG30" s="5">
        <v>5.605209787715431E-2</v>
      </c>
      <c r="AH30" t="s">
        <v>24</v>
      </c>
      <c r="AJ30" s="9" t="s">
        <v>101</v>
      </c>
      <c r="AK30" s="159">
        <v>19.110169491525422</v>
      </c>
      <c r="AL30" s="5">
        <v>0.5882352941176392</v>
      </c>
      <c r="AM30" s="4">
        <v>1051.0593220338983</v>
      </c>
      <c r="AN30" s="5">
        <v>5.605209787715431E-2</v>
      </c>
      <c r="AO30" t="s">
        <v>24</v>
      </c>
      <c r="AQ30" s="9" t="s">
        <v>101</v>
      </c>
      <c r="AR30" s="159">
        <v>54.396929824561397</v>
      </c>
      <c r="AS30" s="5">
        <v>0.87790750294143693</v>
      </c>
      <c r="AT30" s="4">
        <v>2991.8311403508769</v>
      </c>
      <c r="AU30" s="5">
        <v>7.7383208614614979E-2</v>
      </c>
      <c r="AV30" t="s">
        <v>24</v>
      </c>
      <c r="AX30" s="9" t="s">
        <v>40</v>
      </c>
      <c r="AY30" s="4">
        <v>25.820610687022903</v>
      </c>
      <c r="AZ30" s="5">
        <v>2.3809523809523463</v>
      </c>
      <c r="BA30" s="4">
        <v>21017.977099236643</v>
      </c>
      <c r="BB30" s="5">
        <v>3.4584336496246983</v>
      </c>
      <c r="BC30" t="s">
        <v>24</v>
      </c>
      <c r="BE30" s="9" t="s">
        <v>183</v>
      </c>
      <c r="BF30" s="159">
        <v>11.65374677002584</v>
      </c>
      <c r="BG30" s="5">
        <v>0.85470085470083446</v>
      </c>
      <c r="BH30" s="4">
        <v>1363.4883720930234</v>
      </c>
      <c r="BI30" s="5">
        <v>0.20130763936682727</v>
      </c>
      <c r="BJ30" t="s">
        <v>24</v>
      </c>
    </row>
    <row r="31" spans="1:62" x14ac:dyDescent="0.25">
      <c r="A31" s="9" t="s">
        <v>96</v>
      </c>
      <c r="F31" t="s">
        <v>24</v>
      </c>
      <c r="H31" s="9" t="s">
        <v>96</v>
      </c>
      <c r="I31" s="4"/>
      <c r="J31" s="5"/>
      <c r="K31" s="4"/>
      <c r="L31" s="5"/>
      <c r="O31" s="9" t="s">
        <v>96</v>
      </c>
      <c r="P31" s="4">
        <v>14.835526315789474</v>
      </c>
      <c r="Q31" s="5">
        <v>0.77519379844960945</v>
      </c>
      <c r="R31" s="4">
        <v>652.76315789473688</v>
      </c>
      <c r="S31" s="5">
        <v>2.7887991684307945E-2</v>
      </c>
      <c r="T31" t="s">
        <v>24</v>
      </c>
      <c r="AC31" s="9" t="s">
        <v>56</v>
      </c>
      <c r="AD31" s="4">
        <v>38.220338983050844</v>
      </c>
      <c r="AE31" s="5">
        <v>1.1764705882352784</v>
      </c>
      <c r="AF31" s="4">
        <v>4586.4406779661012</v>
      </c>
      <c r="AG31" s="5">
        <v>0.24459097255485518</v>
      </c>
      <c r="AH31" t="s">
        <v>34</v>
      </c>
      <c r="AJ31" s="9" t="s">
        <v>30</v>
      </c>
      <c r="AO31" t="s">
        <v>24</v>
      </c>
      <c r="AQ31" s="9" t="s">
        <v>30</v>
      </c>
      <c r="AR31" s="159">
        <v>22.253289473684212</v>
      </c>
      <c r="AS31" s="5">
        <v>0.34052855462032583</v>
      </c>
      <c r="AT31" s="4">
        <v>8233.7171052631566</v>
      </c>
      <c r="AU31" s="5">
        <v>0.21303892718093043</v>
      </c>
      <c r="AV31" t="s">
        <v>24</v>
      </c>
      <c r="AX31" s="9" t="s">
        <v>40</v>
      </c>
      <c r="AY31" s="4">
        <v>34.961240310077521</v>
      </c>
      <c r="AZ31" s="5">
        <v>2.5641025641025035</v>
      </c>
      <c r="BA31" s="4">
        <v>43841.395348837214</v>
      </c>
      <c r="BB31" s="5">
        <v>6.4728148657949074</v>
      </c>
      <c r="BC31" t="s">
        <v>24</v>
      </c>
      <c r="BE31" s="9" t="s">
        <v>41</v>
      </c>
      <c r="BF31" s="159">
        <v>28.005650566213369</v>
      </c>
      <c r="BG31" s="5">
        <v>0.924542151268266</v>
      </c>
      <c r="BH31" s="4">
        <v>3360.6780679456037</v>
      </c>
      <c r="BI31" s="5">
        <v>0.23224247123884389</v>
      </c>
      <c r="BJ31" t="s">
        <v>24</v>
      </c>
    </row>
    <row r="32" spans="1:62" x14ac:dyDescent="0.25">
      <c r="A32" s="9" t="s">
        <v>133</v>
      </c>
      <c r="F32" t="s">
        <v>24</v>
      </c>
      <c r="H32" s="9" t="s">
        <v>133</v>
      </c>
      <c r="I32" s="4">
        <v>7.1587301587301591</v>
      </c>
      <c r="J32" s="5">
        <v>0.57142857142857495</v>
      </c>
      <c r="K32" s="4">
        <v>1288.5714285714287</v>
      </c>
      <c r="L32" s="5">
        <v>0.41222003389364714</v>
      </c>
      <c r="M32" t="s">
        <v>24</v>
      </c>
      <c r="AC32" s="9" t="s">
        <v>124</v>
      </c>
      <c r="AD32" s="4">
        <v>19.110169491525422</v>
      </c>
      <c r="AE32" s="5">
        <v>0.5882352941176392</v>
      </c>
      <c r="AF32" s="4">
        <v>13377.118644067796</v>
      </c>
      <c r="AG32" s="5">
        <v>0.71339033661832763</v>
      </c>
      <c r="AH32" t="s">
        <v>64</v>
      </c>
      <c r="AJ32" s="9" t="s">
        <v>31</v>
      </c>
      <c r="AK32" s="159">
        <v>19.110169491525422</v>
      </c>
      <c r="AL32" s="5">
        <v>0.5882352941176392</v>
      </c>
      <c r="AM32" s="4">
        <v>56279.449152542365</v>
      </c>
      <c r="AN32" s="5">
        <v>3.001335059058535</v>
      </c>
      <c r="AO32" t="s">
        <v>24</v>
      </c>
      <c r="AQ32" s="9" t="s">
        <v>31</v>
      </c>
      <c r="AR32" s="159">
        <v>32.143640350877192</v>
      </c>
      <c r="AS32" s="5">
        <v>0.53737894832111122</v>
      </c>
      <c r="AT32" s="4">
        <v>154373.54166666669</v>
      </c>
      <c r="AU32" s="5">
        <v>3.9930851452375751</v>
      </c>
      <c r="AV32" t="s">
        <v>24</v>
      </c>
      <c r="AX32" s="9" t="s">
        <v>40</v>
      </c>
      <c r="AY32" s="4">
        <v>28.472222222222221</v>
      </c>
      <c r="AZ32" s="5">
        <v>9.1659028414300042E-2</v>
      </c>
      <c r="BA32" s="4">
        <v>50111.111111111109</v>
      </c>
      <c r="BB32" s="5">
        <v>0.75293795534564401</v>
      </c>
      <c r="BC32" t="s">
        <v>24</v>
      </c>
      <c r="BE32" s="9" t="s">
        <v>23</v>
      </c>
      <c r="BF32" s="159">
        <v>28.472222222222221</v>
      </c>
      <c r="BG32" s="5">
        <v>9.1659028414300042E-2</v>
      </c>
      <c r="BH32" s="4">
        <v>227777.77777777778</v>
      </c>
      <c r="BI32" s="5">
        <v>3.4224452515711095</v>
      </c>
      <c r="BJ32" t="s">
        <v>24</v>
      </c>
    </row>
    <row r="33" spans="1:62" x14ac:dyDescent="0.25">
      <c r="A33" s="9" t="s">
        <v>38</v>
      </c>
      <c r="F33" t="s">
        <v>24</v>
      </c>
      <c r="H33" s="9" t="s">
        <v>38</v>
      </c>
      <c r="I33" s="4">
        <v>7.1587301587301591</v>
      </c>
      <c r="J33" s="5">
        <v>0.57142857142857495</v>
      </c>
      <c r="K33" s="4">
        <v>701.55555555555554</v>
      </c>
      <c r="L33" s="5">
        <v>0.2244309073420967</v>
      </c>
      <c r="M33" t="s">
        <v>24</v>
      </c>
      <c r="AC33" s="9" t="s">
        <v>86</v>
      </c>
      <c r="AD33" s="4">
        <v>19.110169491525422</v>
      </c>
      <c r="AE33" s="5">
        <v>0.5882352941176392</v>
      </c>
      <c r="AF33" s="4">
        <v>1815.4661016949151</v>
      </c>
      <c r="AG33" s="5">
        <v>9.6817259969630171E-2</v>
      </c>
      <c r="AH33" t="s">
        <v>34</v>
      </c>
      <c r="AJ33" s="9" t="s">
        <v>29</v>
      </c>
      <c r="AK33" s="159">
        <v>26.070046034735299</v>
      </c>
      <c r="AL33" s="5">
        <v>0.85278555866790307</v>
      </c>
      <c r="AM33" s="4">
        <v>47816.711132035991</v>
      </c>
      <c r="AN33" s="5">
        <v>3.093903580516427</v>
      </c>
      <c r="AO33" t="s">
        <v>24</v>
      </c>
      <c r="AQ33" s="9" t="s">
        <v>29</v>
      </c>
      <c r="AR33" s="159">
        <v>116.21162280701755</v>
      </c>
      <c r="AS33" s="5">
        <v>2.0058376323649045</v>
      </c>
      <c r="AT33" s="4">
        <v>241386.37609649124</v>
      </c>
      <c r="AU33" s="5">
        <v>6.2395827220238207</v>
      </c>
      <c r="AV33" t="s">
        <v>24</v>
      </c>
      <c r="AX33" s="9" t="s">
        <v>39</v>
      </c>
      <c r="AY33" s="4">
        <v>17.213740458015266</v>
      </c>
      <c r="AZ33" s="5">
        <v>1.5873015873015639</v>
      </c>
      <c r="BA33" s="4">
        <v>7918.3206106870221</v>
      </c>
      <c r="BB33" s="5">
        <v>1.3029315960912047</v>
      </c>
      <c r="BC33" t="s">
        <v>24</v>
      </c>
      <c r="BE33" s="9" t="s">
        <v>124</v>
      </c>
      <c r="BF33" s="159">
        <v>54.218380614657207</v>
      </c>
      <c r="BG33" s="5">
        <v>0.29458573311262859</v>
      </c>
      <c r="BH33" s="4">
        <v>37952.866430260037</v>
      </c>
      <c r="BI33" s="5">
        <v>0.66468397887345931</v>
      </c>
      <c r="BJ33" t="s">
        <v>64</v>
      </c>
    </row>
    <row r="34" spans="1:62" x14ac:dyDescent="0.25">
      <c r="A34" s="9" t="s">
        <v>171</v>
      </c>
      <c r="F34" t="s">
        <v>24</v>
      </c>
      <c r="H34" s="9" t="s">
        <v>171</v>
      </c>
      <c r="I34" s="4">
        <v>7.1587301587301591</v>
      </c>
      <c r="J34" s="5">
        <v>0.57142857142857495</v>
      </c>
      <c r="K34" s="4">
        <v>2505.5555555555557</v>
      </c>
      <c r="L34" s="5">
        <v>0.80153895479320258</v>
      </c>
      <c r="M34" t="s">
        <v>24</v>
      </c>
      <c r="AC34" s="9" t="s">
        <v>74</v>
      </c>
      <c r="AD34" s="4">
        <v>69.598765432098773</v>
      </c>
      <c r="AE34" s="5">
        <v>2.6455026455026389</v>
      </c>
      <c r="AF34" s="4">
        <v>4384.7222222222226</v>
      </c>
      <c r="AG34" s="5">
        <v>0.32283190194109218</v>
      </c>
      <c r="AH34" t="s">
        <v>34</v>
      </c>
      <c r="AJ34" s="9" t="s">
        <v>92</v>
      </c>
      <c r="AK34" s="159">
        <v>38.220338983050844</v>
      </c>
      <c r="AL34" s="5">
        <v>1.1764705882352784</v>
      </c>
      <c r="AM34" s="4">
        <v>52552.96610169491</v>
      </c>
      <c r="AN34" s="5">
        <v>2.8026048938577155</v>
      </c>
      <c r="AO34" t="s">
        <v>24</v>
      </c>
      <c r="AQ34" s="9" t="s">
        <v>92</v>
      </c>
      <c r="AR34" s="159">
        <v>49.451754385964911</v>
      </c>
      <c r="AS34" s="5">
        <v>0.57471264367816166</v>
      </c>
      <c r="AT34" s="4">
        <v>55633.223684210519</v>
      </c>
      <c r="AU34" s="5">
        <v>1.4416885055777346</v>
      </c>
      <c r="AV34" t="s">
        <v>24</v>
      </c>
      <c r="AX34" s="9" t="s">
        <v>101</v>
      </c>
      <c r="AY34" s="4">
        <v>17.213740458015266</v>
      </c>
      <c r="AZ34" s="5">
        <v>1.5873015873015639</v>
      </c>
      <c r="BA34" s="4">
        <v>946.7557251908396</v>
      </c>
      <c r="BB34" s="5">
        <v>0.15578529953264403</v>
      </c>
      <c r="BC34" t="s">
        <v>24</v>
      </c>
      <c r="BE34" s="9" t="s">
        <v>185</v>
      </c>
      <c r="BF34" s="159">
        <v>39.982269503546092</v>
      </c>
      <c r="BG34" s="5">
        <v>0.24875621890547858</v>
      </c>
      <c r="BH34" s="4">
        <v>23189.716312056735</v>
      </c>
      <c r="BI34" s="5">
        <v>0.42667451355427088</v>
      </c>
      <c r="BJ34" t="s">
        <v>106</v>
      </c>
    </row>
    <row r="35" spans="1:62" x14ac:dyDescent="0.25">
      <c r="A35" s="9" t="s">
        <v>41</v>
      </c>
      <c r="F35" t="s">
        <v>24</v>
      </c>
      <c r="H35" s="9" t="s">
        <v>41</v>
      </c>
      <c r="I35" s="4">
        <v>7.1587301587301591</v>
      </c>
      <c r="J35" s="5">
        <v>0.57142857142857495</v>
      </c>
      <c r="K35" s="4">
        <v>859.04761904761904</v>
      </c>
      <c r="L35" s="5">
        <v>0.27481335592909806</v>
      </c>
      <c r="M35" t="s">
        <v>24</v>
      </c>
      <c r="AC35" s="9" t="s">
        <v>44</v>
      </c>
      <c r="AD35" s="4">
        <v>19.110169491525422</v>
      </c>
      <c r="AE35" s="5">
        <v>0.5882352941176392</v>
      </c>
      <c r="AF35" s="4">
        <v>1203.9406779661017</v>
      </c>
      <c r="AG35" s="5">
        <v>6.420513029564949E-2</v>
      </c>
      <c r="AH35" t="s">
        <v>34</v>
      </c>
      <c r="AJ35" s="9" t="s">
        <v>129</v>
      </c>
      <c r="AK35" s="159">
        <v>19.110169491525422</v>
      </c>
      <c r="AL35" s="5">
        <v>0.5882352941176392</v>
      </c>
      <c r="AM35" s="4">
        <v>9172.8813559322025</v>
      </c>
      <c r="AN35" s="5">
        <v>0.48918194510971036</v>
      </c>
      <c r="AO35" t="s">
        <v>24</v>
      </c>
      <c r="AQ35" s="9" t="s">
        <v>129</v>
      </c>
      <c r="AR35" s="159">
        <v>19.780701754385966</v>
      </c>
      <c r="AS35" s="5">
        <v>0.39370078740157083</v>
      </c>
      <c r="AT35" s="4">
        <v>9494.7368421052633</v>
      </c>
      <c r="AU35" s="5">
        <v>0.24518943437862339</v>
      </c>
      <c r="AV35" t="s">
        <v>24</v>
      </c>
      <c r="AX35" s="9" t="s">
        <v>101</v>
      </c>
      <c r="AY35" s="4">
        <v>23.307493540051681</v>
      </c>
      <c r="AZ35" s="5">
        <v>1.7094017094016689</v>
      </c>
      <c r="BA35" s="4">
        <v>1281.9121447028424</v>
      </c>
      <c r="BB35" s="5">
        <v>0.18926359256710254</v>
      </c>
      <c r="BC35" t="s">
        <v>24</v>
      </c>
      <c r="BE35" s="9" t="s">
        <v>184</v>
      </c>
      <c r="BF35" s="159">
        <v>56.944444444444443</v>
      </c>
      <c r="BG35" s="5">
        <v>0.18331805682860008</v>
      </c>
      <c r="BH35" s="4">
        <v>113888.88888888889</v>
      </c>
      <c r="BI35" s="5">
        <v>1.7112226257855547</v>
      </c>
      <c r="BJ35" t="s">
        <v>106</v>
      </c>
    </row>
    <row r="36" spans="1:62" x14ac:dyDescent="0.25">
      <c r="A36" s="9" t="s">
        <v>77</v>
      </c>
      <c r="F36" t="s">
        <v>24</v>
      </c>
      <c r="H36" s="9" t="s">
        <v>77</v>
      </c>
      <c r="I36" s="4"/>
      <c r="J36" s="5"/>
      <c r="K36" s="4"/>
      <c r="L36" s="5"/>
      <c r="O36" s="9" t="s">
        <v>77</v>
      </c>
      <c r="P36" s="4">
        <v>14.835526315789474</v>
      </c>
      <c r="Q36" s="5">
        <v>0.77519379844960945</v>
      </c>
      <c r="R36" s="4">
        <v>29522.697368421053</v>
      </c>
      <c r="S36" s="5">
        <v>1.2612978057221094</v>
      </c>
      <c r="T36" t="s">
        <v>24</v>
      </c>
      <c r="AC36" s="9" t="s">
        <v>31</v>
      </c>
      <c r="AD36" s="4">
        <v>19.110169491525422</v>
      </c>
      <c r="AE36" s="5">
        <v>0.5882352941176392</v>
      </c>
      <c r="AF36" s="4">
        <v>56279.449152542365</v>
      </c>
      <c r="AG36" s="5">
        <v>3.001335059058535</v>
      </c>
      <c r="AH36" t="s">
        <v>24</v>
      </c>
      <c r="AJ36" s="9" t="s">
        <v>35</v>
      </c>
      <c r="AO36" t="s">
        <v>24</v>
      </c>
      <c r="AQ36" s="9" t="s">
        <v>35</v>
      </c>
      <c r="AR36" s="159">
        <v>19.780701754385966</v>
      </c>
      <c r="AS36" s="5">
        <v>0.39370078740157083</v>
      </c>
      <c r="AT36" s="4">
        <v>3659.4298245614036</v>
      </c>
      <c r="AU36" s="5">
        <v>9.4500094500094431E-2</v>
      </c>
      <c r="AV36" t="s">
        <v>24</v>
      </c>
      <c r="AX36" s="9" t="s">
        <v>101</v>
      </c>
      <c r="AY36" s="4">
        <v>39.982269503546092</v>
      </c>
      <c r="AZ36" s="5">
        <v>0.24875621890547858</v>
      </c>
      <c r="BA36" s="4">
        <v>2199.0248226950353</v>
      </c>
      <c r="BB36" s="5">
        <v>4.0460514216353272E-2</v>
      </c>
      <c r="BC36" t="s">
        <v>24</v>
      </c>
      <c r="BE36" s="9" t="s">
        <v>168</v>
      </c>
      <c r="BF36" s="159">
        <v>39.982269503546092</v>
      </c>
      <c r="BG36" s="5">
        <v>0.24875621890547858</v>
      </c>
      <c r="BH36" s="4">
        <v>59973.404255319139</v>
      </c>
      <c r="BI36" s="5">
        <v>1.1034685695369073</v>
      </c>
      <c r="BJ36" t="s">
        <v>106</v>
      </c>
    </row>
    <row r="37" spans="1:62" x14ac:dyDescent="0.25">
      <c r="A37" s="9" t="s">
        <v>26</v>
      </c>
      <c r="B37" s="4">
        <v>54.120000000000005</v>
      </c>
      <c r="C37" s="5">
        <v>2.0408163265306123</v>
      </c>
      <c r="D37" s="4">
        <v>1758.9</v>
      </c>
      <c r="E37" s="5">
        <v>0.32792398890103419</v>
      </c>
      <c r="F37" t="s">
        <v>27</v>
      </c>
      <c r="H37" s="9" t="s">
        <v>26</v>
      </c>
      <c r="I37" s="4">
        <v>28.634920634920636</v>
      </c>
      <c r="J37" s="5">
        <v>2.2857142857142998</v>
      </c>
      <c r="K37" s="4">
        <v>715.8730158730159</v>
      </c>
      <c r="L37" s="5">
        <v>0.22901112994091502</v>
      </c>
      <c r="M37" t="s">
        <v>27</v>
      </c>
      <c r="O37" s="9" t="s">
        <v>26</v>
      </c>
      <c r="P37" s="4">
        <v>59.342105263157897</v>
      </c>
      <c r="Q37" s="5">
        <v>3.1007751937984378</v>
      </c>
      <c r="R37" s="4">
        <v>1483.5526315789475</v>
      </c>
      <c r="S37" s="5">
        <v>6.3381799282518067E-2</v>
      </c>
      <c r="T37" t="s">
        <v>27</v>
      </c>
      <c r="V37" s="9" t="s">
        <v>26</v>
      </c>
      <c r="W37" s="4">
        <v>59.34210526315789</v>
      </c>
      <c r="X37" s="5">
        <v>2.4999999999999893</v>
      </c>
      <c r="Y37" s="4">
        <v>1483.5526315789473</v>
      </c>
      <c r="Z37" s="5">
        <v>6.4614509834328274E-2</v>
      </c>
      <c r="AA37" t="s">
        <v>27</v>
      </c>
      <c r="AC37" s="9" t="s">
        <v>29</v>
      </c>
      <c r="AD37" s="4">
        <v>13.919753086419753</v>
      </c>
      <c r="AE37" s="5">
        <v>0.52910052910052774</v>
      </c>
      <c r="AF37" s="4">
        <v>53591.049382716054</v>
      </c>
      <c r="AG37" s="5">
        <v>3.9457232459466822</v>
      </c>
      <c r="AH37" t="s">
        <v>24</v>
      </c>
      <c r="AJ37" s="9" t="s">
        <v>48</v>
      </c>
      <c r="AO37" t="s">
        <v>24</v>
      </c>
      <c r="AQ37" s="9" t="s">
        <v>48</v>
      </c>
      <c r="AR37" s="159">
        <v>24.725877192982455</v>
      </c>
      <c r="AS37" s="5">
        <v>0.28735632183908083</v>
      </c>
      <c r="AT37" s="4">
        <v>2348.9583333333335</v>
      </c>
      <c r="AU37" s="5">
        <v>6.0871292457726593E-2</v>
      </c>
      <c r="AV37" t="s">
        <v>24</v>
      </c>
      <c r="AX37" s="9" t="s">
        <v>30</v>
      </c>
      <c r="AY37" s="4">
        <v>17.213740458015266</v>
      </c>
      <c r="AZ37" s="5">
        <v>1.5873015873015639</v>
      </c>
      <c r="BA37" s="4">
        <v>6369.0839694656488</v>
      </c>
      <c r="BB37" s="5">
        <v>1.048010196855969</v>
      </c>
      <c r="BC37" t="s">
        <v>24</v>
      </c>
      <c r="BE37" s="9" t="s">
        <v>177</v>
      </c>
      <c r="BF37" s="159">
        <v>34.361986986514367</v>
      </c>
      <c r="BG37" s="5">
        <v>0.93219439310932772</v>
      </c>
      <c r="BH37" s="4">
        <v>72160.172671680179</v>
      </c>
      <c r="BI37" s="5">
        <v>4.1290584541042064</v>
      </c>
      <c r="BJ37" t="s">
        <v>106</v>
      </c>
    </row>
    <row r="38" spans="1:62" x14ac:dyDescent="0.25">
      <c r="A38" s="9" t="s">
        <v>47</v>
      </c>
      <c r="B38" s="4">
        <v>54.120000000000005</v>
      </c>
      <c r="C38" s="5">
        <v>2.0408163265306123</v>
      </c>
      <c r="D38" s="4">
        <v>17589</v>
      </c>
      <c r="E38" s="5">
        <v>3.2792398890103422</v>
      </c>
      <c r="F38" t="s">
        <v>27</v>
      </c>
      <c r="H38" s="9" t="s">
        <v>47</v>
      </c>
      <c r="I38" s="4">
        <v>7.1587301587301591</v>
      </c>
      <c r="J38" s="5">
        <v>0.57142857142857495</v>
      </c>
      <c r="K38" s="4">
        <v>2326.5873015873017</v>
      </c>
      <c r="L38" s="5">
        <v>0.74428617230797389</v>
      </c>
      <c r="M38" t="s">
        <v>27</v>
      </c>
      <c r="O38" s="9" t="s">
        <v>47</v>
      </c>
      <c r="P38" s="4">
        <v>59.342105263157897</v>
      </c>
      <c r="Q38" s="5">
        <v>3.1007751937984378</v>
      </c>
      <c r="R38" s="4">
        <v>19286.184210526317</v>
      </c>
      <c r="S38" s="5">
        <v>0.82396339067273472</v>
      </c>
      <c r="T38" t="s">
        <v>27</v>
      </c>
      <c r="V38" s="9" t="s">
        <v>47</v>
      </c>
      <c r="W38" s="4">
        <v>59.34210526315789</v>
      </c>
      <c r="X38" s="5">
        <v>2.4999999999999893</v>
      </c>
      <c r="Y38" s="4">
        <v>19286.184210526313</v>
      </c>
      <c r="Z38" s="5">
        <v>0.83998862784626749</v>
      </c>
      <c r="AA38" t="s">
        <v>27</v>
      </c>
      <c r="AC38" s="9" t="s">
        <v>29</v>
      </c>
      <c r="AD38" s="4">
        <v>38.220338983050844</v>
      </c>
      <c r="AE38" s="5">
        <v>1.1764705882352784</v>
      </c>
      <c r="AF38" s="4">
        <v>42042.372881355928</v>
      </c>
      <c r="AG38" s="5">
        <v>2.2420839150861722</v>
      </c>
      <c r="AH38" t="s">
        <v>24</v>
      </c>
      <c r="AJ38" s="9" t="s">
        <v>95</v>
      </c>
      <c r="AO38" t="s">
        <v>24</v>
      </c>
      <c r="AQ38" s="9" t="s">
        <v>95</v>
      </c>
      <c r="AR38" s="159">
        <v>19.780701754385966</v>
      </c>
      <c r="AS38" s="5">
        <v>0.39370078740157083</v>
      </c>
      <c r="AT38" s="4">
        <v>5340.7894736842109</v>
      </c>
      <c r="AU38" s="5">
        <v>0.13791905683797567</v>
      </c>
      <c r="AV38" t="s">
        <v>24</v>
      </c>
      <c r="AX38" s="9" t="s">
        <v>30</v>
      </c>
      <c r="AY38" s="4">
        <v>11.65374677002584</v>
      </c>
      <c r="AZ38" s="5">
        <v>0.85470085470083446</v>
      </c>
      <c r="BA38" s="4">
        <v>4311.8863049095607</v>
      </c>
      <c r="BB38" s="5">
        <v>0.6366139022711631</v>
      </c>
      <c r="BC38" t="s">
        <v>24</v>
      </c>
      <c r="BE38" s="9" t="s">
        <v>179</v>
      </c>
      <c r="BF38" s="159">
        <v>35.177861392332723</v>
      </c>
      <c r="BG38" s="5">
        <v>0.40857502312828692</v>
      </c>
      <c r="BH38" s="4">
        <v>73873.508923898728</v>
      </c>
      <c r="BI38" s="5">
        <v>2.1052409151680842</v>
      </c>
      <c r="BJ38" t="s">
        <v>106</v>
      </c>
    </row>
    <row r="39" spans="1:62" x14ac:dyDescent="0.25">
      <c r="A39" s="9" t="s">
        <v>174</v>
      </c>
      <c r="F39" t="s">
        <v>27</v>
      </c>
      <c r="H39" s="9"/>
      <c r="I39" s="4"/>
      <c r="J39" s="5"/>
      <c r="K39" s="4"/>
      <c r="L39" s="5"/>
      <c r="O39" s="9" t="s">
        <v>174</v>
      </c>
      <c r="P39" s="4">
        <v>14.835526315789474</v>
      </c>
      <c r="Q39" s="5">
        <v>0.77519379844960945</v>
      </c>
      <c r="R39" s="4">
        <v>890.13157894736844</v>
      </c>
      <c r="S39" s="5">
        <v>3.8029079569510828E-2</v>
      </c>
      <c r="T39" t="s">
        <v>27</v>
      </c>
      <c r="AC39" s="9" t="s">
        <v>92</v>
      </c>
      <c r="AD39" s="4">
        <v>38.220338983050844</v>
      </c>
      <c r="AE39" s="5">
        <v>1.1764705882352784</v>
      </c>
      <c r="AF39" s="4">
        <v>52552.96610169491</v>
      </c>
      <c r="AG39" s="5">
        <v>2.8026048938577155</v>
      </c>
      <c r="AH39" t="s">
        <v>24</v>
      </c>
      <c r="AJ39" s="9" t="s">
        <v>175</v>
      </c>
      <c r="AO39" t="s">
        <v>24</v>
      </c>
      <c r="AQ39" s="9" t="s">
        <v>175</v>
      </c>
      <c r="AR39" s="159">
        <v>19.780701754385966</v>
      </c>
      <c r="AS39" s="5">
        <v>0.39370078740157083</v>
      </c>
      <c r="AT39" s="4">
        <v>7121.0526315789475</v>
      </c>
      <c r="AU39" s="5">
        <v>0.18389207578396752</v>
      </c>
      <c r="AV39" t="s">
        <v>24</v>
      </c>
      <c r="AX39" s="9" t="s">
        <v>30</v>
      </c>
      <c r="AY39" s="4">
        <v>28.472222222222221</v>
      </c>
      <c r="AZ39" s="5">
        <v>9.1659028414300042E-2</v>
      </c>
      <c r="BA39" s="4">
        <v>10534.722222222223</v>
      </c>
      <c r="BB39" s="5">
        <v>0.15828809288516382</v>
      </c>
      <c r="BC39" t="s">
        <v>24</v>
      </c>
      <c r="BE39" s="9" t="s">
        <v>166</v>
      </c>
      <c r="BF39" s="159">
        <v>67.038828071785701</v>
      </c>
      <c r="BG39" s="5">
        <v>0.83309296495199425</v>
      </c>
      <c r="BH39" s="4">
        <v>107262.12491485711</v>
      </c>
      <c r="BI39" s="5">
        <v>3.313329365559333</v>
      </c>
      <c r="BJ39" t="s">
        <v>106</v>
      </c>
    </row>
    <row r="40" spans="1:62" ht="13" x14ac:dyDescent="0.3">
      <c r="A40" s="9" t="s">
        <v>166</v>
      </c>
      <c r="B40" s="4">
        <v>36.08</v>
      </c>
      <c r="C40" s="5">
        <v>1.3605442176870748</v>
      </c>
      <c r="D40" s="4">
        <v>57728</v>
      </c>
      <c r="E40" s="5">
        <v>10.762633481880096</v>
      </c>
      <c r="F40" t="s">
        <v>106</v>
      </c>
      <c r="H40" s="2"/>
      <c r="K40" s="6"/>
      <c r="AC40" s="9" t="s">
        <v>129</v>
      </c>
      <c r="AD40" s="4">
        <v>19.110169491525422</v>
      </c>
      <c r="AE40" s="5">
        <v>0.5882352941176392</v>
      </c>
      <c r="AF40" s="4">
        <v>9172.8813559322025</v>
      </c>
      <c r="AG40" s="5">
        <v>0.48918194510971036</v>
      </c>
      <c r="AH40" t="s">
        <v>24</v>
      </c>
      <c r="AJ40" s="9" t="s">
        <v>133</v>
      </c>
      <c r="AO40" t="s">
        <v>24</v>
      </c>
      <c r="AQ40" s="9" t="s">
        <v>133</v>
      </c>
      <c r="AR40" s="159">
        <v>19.780701754385966</v>
      </c>
      <c r="AS40" s="5">
        <v>0.39370078740157083</v>
      </c>
      <c r="AT40" s="4">
        <v>3560.5263157894738</v>
      </c>
      <c r="AU40" s="5">
        <v>9.1946037891983759E-2</v>
      </c>
      <c r="AV40" t="s">
        <v>24</v>
      </c>
      <c r="AX40" s="9" t="s">
        <v>73</v>
      </c>
      <c r="AY40" s="4">
        <v>17.213740458015266</v>
      </c>
      <c r="AZ40" s="5">
        <v>1.5873015873015639</v>
      </c>
      <c r="BA40" s="4">
        <v>4991.9847328244268</v>
      </c>
      <c r="BB40" s="5">
        <v>0.82141339753575937</v>
      </c>
      <c r="BC40" t="s">
        <v>24</v>
      </c>
      <c r="BE40" s="9" t="s">
        <v>105</v>
      </c>
      <c r="BF40" s="159">
        <v>412.51221378242616</v>
      </c>
      <c r="BG40" s="5">
        <v>4.5759850806569533</v>
      </c>
      <c r="BH40" s="4">
        <v>777585.52297987323</v>
      </c>
      <c r="BI40" s="5">
        <v>21.458672490309372</v>
      </c>
      <c r="BJ40" t="s">
        <v>106</v>
      </c>
    </row>
    <row r="41" spans="1:62" x14ac:dyDescent="0.25">
      <c r="A41" s="9" t="s">
        <v>168</v>
      </c>
      <c r="B41" s="4">
        <v>18.04</v>
      </c>
      <c r="C41" s="5">
        <v>0.68027210884353739</v>
      </c>
      <c r="D41" s="4">
        <v>27060</v>
      </c>
      <c r="E41" s="5">
        <v>5.0449844446312948</v>
      </c>
      <c r="F41" t="s">
        <v>106</v>
      </c>
      <c r="AC41" s="9" t="s">
        <v>45</v>
      </c>
      <c r="AD41" s="4">
        <v>13.919753086419753</v>
      </c>
      <c r="AE41" s="5">
        <v>0.52910052910052774</v>
      </c>
      <c r="AF41" s="4">
        <v>278.39506172839504</v>
      </c>
      <c r="AG41" s="5">
        <v>2.0497263615307439E-2</v>
      </c>
      <c r="AH41" t="s">
        <v>22</v>
      </c>
      <c r="AJ41" s="9" t="s">
        <v>41</v>
      </c>
      <c r="AO41" t="s">
        <v>24</v>
      </c>
      <c r="AQ41" s="9" t="s">
        <v>41</v>
      </c>
      <c r="AR41" s="159">
        <v>19.780701754385966</v>
      </c>
      <c r="AS41" s="5">
        <v>0.39370078740157083</v>
      </c>
      <c r="AT41" s="4">
        <v>2373.6842105263158</v>
      </c>
      <c r="AU41" s="5">
        <v>6.1297358594655849E-2</v>
      </c>
      <c r="AV41" t="s">
        <v>24</v>
      </c>
      <c r="AX41" s="9" t="s">
        <v>59</v>
      </c>
      <c r="AY41" s="4">
        <v>17.213740458015266</v>
      </c>
      <c r="AZ41" s="5">
        <v>1.5873015873015639</v>
      </c>
      <c r="BA41" s="4">
        <v>3098.4732824427479</v>
      </c>
      <c r="BB41" s="5">
        <v>0.50984279847047131</v>
      </c>
      <c r="BC41" t="s">
        <v>24</v>
      </c>
      <c r="BE41" s="9" t="s">
        <v>26</v>
      </c>
      <c r="BF41" s="159">
        <v>28.472222222222221</v>
      </c>
      <c r="BG41" s="5">
        <v>9.1659028414300042E-2</v>
      </c>
      <c r="BH41" s="4">
        <v>711.80555555555554</v>
      </c>
      <c r="BI41" s="5">
        <v>1.0695141411159717E-2</v>
      </c>
      <c r="BJ41" t="s">
        <v>27</v>
      </c>
    </row>
    <row r="42" spans="1:62" x14ac:dyDescent="0.25">
      <c r="AC42" s="9" t="s">
        <v>45</v>
      </c>
      <c r="AD42" s="4">
        <v>248.43220338983051</v>
      </c>
      <c r="AE42" s="5">
        <v>7.64705882352931</v>
      </c>
      <c r="AF42" s="4">
        <v>4968.6440677966102</v>
      </c>
      <c r="AG42" s="5">
        <v>0.26497355360109315</v>
      </c>
      <c r="AH42" t="s">
        <v>22</v>
      </c>
      <c r="AJ42" s="9" t="s">
        <v>63</v>
      </c>
      <c r="AK42" s="159">
        <v>19.110169491525422</v>
      </c>
      <c r="AL42" s="5">
        <v>0.5882352941176392</v>
      </c>
      <c r="AM42" s="4">
        <v>187279.66101694913</v>
      </c>
      <c r="AN42" s="5">
        <v>9.9874647126565854</v>
      </c>
      <c r="AO42" t="s">
        <v>64</v>
      </c>
      <c r="AX42" s="9" t="s">
        <v>31</v>
      </c>
      <c r="AY42" s="4">
        <v>11.65374677002584</v>
      </c>
      <c r="AZ42" s="5">
        <v>0.85470085470083446</v>
      </c>
      <c r="BA42" s="4">
        <v>61776.511627906977</v>
      </c>
      <c r="BB42" s="5">
        <v>9.1207845836200967</v>
      </c>
      <c r="BC42" t="s">
        <v>24</v>
      </c>
      <c r="BE42" s="9" t="s">
        <v>47</v>
      </c>
      <c r="BF42" s="159">
        <v>11.65374677002584</v>
      </c>
      <c r="BG42" s="5">
        <v>0.85470085470083446</v>
      </c>
      <c r="BH42" s="4">
        <v>3787.4677002583981</v>
      </c>
      <c r="BI42" s="5">
        <v>0.55918788713007572</v>
      </c>
      <c r="BJ42" t="s">
        <v>27</v>
      </c>
    </row>
    <row r="43" spans="1:62" ht="13" x14ac:dyDescent="0.3">
      <c r="A43" s="501" t="s">
        <v>153</v>
      </c>
      <c r="B43" s="501"/>
      <c r="C43" s="501"/>
      <c r="D43" s="501"/>
      <c r="E43" s="501"/>
      <c r="F43" s="501"/>
      <c r="H43" s="501" t="s">
        <v>154</v>
      </c>
      <c r="I43" s="501"/>
      <c r="J43" s="501"/>
      <c r="K43" s="501"/>
      <c r="L43" s="501"/>
      <c r="M43" s="501"/>
      <c r="O43" s="501" t="s">
        <v>155</v>
      </c>
      <c r="P43" s="501"/>
      <c r="Q43" s="501"/>
      <c r="R43" s="501"/>
      <c r="S43" s="501"/>
      <c r="AC43" s="9" t="s">
        <v>166</v>
      </c>
      <c r="AD43" s="4">
        <v>13.919753086419753</v>
      </c>
      <c r="AE43" s="5">
        <v>0.52910052910052774</v>
      </c>
      <c r="AF43" s="4">
        <v>22271.604938271605</v>
      </c>
      <c r="AG43" s="5">
        <v>1.639781089224595</v>
      </c>
      <c r="AH43" t="s">
        <v>106</v>
      </c>
      <c r="AJ43" s="9" t="s">
        <v>124</v>
      </c>
      <c r="AK43" s="159">
        <v>19.110169491525422</v>
      </c>
      <c r="AL43" s="5">
        <v>0.5882352941176392</v>
      </c>
      <c r="AM43" s="4">
        <v>13377.118644067796</v>
      </c>
      <c r="AN43" s="5">
        <v>0.71339033661832763</v>
      </c>
      <c r="AO43" t="s">
        <v>64</v>
      </c>
      <c r="AQ43" s="9" t="s">
        <v>124</v>
      </c>
      <c r="AR43" s="159">
        <v>49.451754385964911</v>
      </c>
      <c r="AS43" s="5">
        <v>0.57471264367816166</v>
      </c>
      <c r="AT43" s="4">
        <v>34616.228070175435</v>
      </c>
      <c r="AU43" s="5">
        <v>0.8970506256928128</v>
      </c>
      <c r="AV43" t="s">
        <v>64</v>
      </c>
      <c r="AX43" s="9" t="s">
        <v>92</v>
      </c>
      <c r="AY43" s="4">
        <v>28.472222222222221</v>
      </c>
      <c r="AZ43" s="5">
        <v>9.1659028414300042E-2</v>
      </c>
      <c r="BA43" s="4">
        <v>21354.166666666668</v>
      </c>
      <c r="BB43" s="5">
        <v>0.32085424233479154</v>
      </c>
      <c r="BC43" t="s">
        <v>24</v>
      </c>
      <c r="BE43" s="9" t="s">
        <v>178</v>
      </c>
      <c r="BF43" s="159">
        <v>8.6068702290076331</v>
      </c>
      <c r="BG43" s="5">
        <v>0.79365079365078195</v>
      </c>
      <c r="BH43" s="4">
        <v>2926.3358778625952</v>
      </c>
      <c r="BI43" s="5">
        <v>0.4815181985554452</v>
      </c>
      <c r="BJ43" t="s">
        <v>27</v>
      </c>
    </row>
    <row r="44" spans="1:62" ht="25.5" x14ac:dyDescent="0.3">
      <c r="A44" s="80" t="s">
        <v>1</v>
      </c>
      <c r="B44" s="138" t="s">
        <v>115</v>
      </c>
      <c r="C44" s="138" t="s">
        <v>142</v>
      </c>
      <c r="D44" s="138" t="s">
        <v>157</v>
      </c>
      <c r="E44" s="138" t="s">
        <v>144</v>
      </c>
      <c r="F44" s="138" t="s">
        <v>16</v>
      </c>
      <c r="H44" s="80" t="s">
        <v>1</v>
      </c>
      <c r="I44" s="138" t="s">
        <v>115</v>
      </c>
      <c r="J44" s="138" t="s">
        <v>142</v>
      </c>
      <c r="K44" s="138" t="s">
        <v>157</v>
      </c>
      <c r="L44" s="138" t="s">
        <v>144</v>
      </c>
      <c r="M44" s="138" t="s">
        <v>16</v>
      </c>
      <c r="O44" s="80" t="s">
        <v>1</v>
      </c>
      <c r="P44" s="138" t="s">
        <v>115</v>
      </c>
      <c r="Q44" s="138" t="s">
        <v>142</v>
      </c>
      <c r="R44" s="138" t="s">
        <v>157</v>
      </c>
      <c r="S44" s="138" t="s">
        <v>144</v>
      </c>
      <c r="T44" s="138" t="s">
        <v>16</v>
      </c>
      <c r="AJ44" s="9" t="s">
        <v>177</v>
      </c>
      <c r="AO44" t="s">
        <v>106</v>
      </c>
      <c r="AQ44" s="9" t="s">
        <v>177</v>
      </c>
      <c r="AR44" s="159">
        <v>22.253289473684212</v>
      </c>
      <c r="AS44" s="5">
        <v>0.34052855462032583</v>
      </c>
      <c r="AT44" s="4">
        <v>46731.90789473684</v>
      </c>
      <c r="AU44" s="5">
        <v>1.2091398569728482</v>
      </c>
      <c r="AV44" t="s">
        <v>106</v>
      </c>
      <c r="AX44" s="9" t="s">
        <v>35</v>
      </c>
      <c r="AY44" s="4">
        <v>8.6068702290076331</v>
      </c>
      <c r="AZ44" s="5">
        <v>0.79365079365078195</v>
      </c>
      <c r="BA44" s="4">
        <v>1592.2709923664122</v>
      </c>
      <c r="BB44" s="5">
        <v>0.26200254921399224</v>
      </c>
      <c r="BC44" t="s">
        <v>24</v>
      </c>
      <c r="BE44" s="9" t="s">
        <v>181</v>
      </c>
      <c r="BF44" s="159">
        <v>20.062984496124031</v>
      </c>
      <c r="BG44" s="5">
        <v>0.47317994155756726</v>
      </c>
      <c r="BH44" s="4">
        <v>8667.209302325582</v>
      </c>
      <c r="BI44" s="5">
        <v>0.46405089446963954</v>
      </c>
      <c r="BJ44" t="s">
        <v>27</v>
      </c>
    </row>
    <row r="45" spans="1:62" x14ac:dyDescent="0.25">
      <c r="A45" s="9" t="s">
        <v>173</v>
      </c>
      <c r="B45" s="159">
        <v>14.835526315789474</v>
      </c>
      <c r="C45" s="5">
        <v>0.77519379844960945</v>
      </c>
      <c r="D45" s="4">
        <v>81447.039473684214</v>
      </c>
      <c r="E45" s="5">
        <v>3.4796607806102413</v>
      </c>
      <c r="F45" t="s">
        <v>43</v>
      </c>
      <c r="H45" s="9" t="s">
        <v>173</v>
      </c>
      <c r="I45" s="159">
        <v>194.25102352947653</v>
      </c>
      <c r="J45" s="5">
        <v>3.453560022373789</v>
      </c>
      <c r="K45" s="4">
        <v>1001000.7033547262</v>
      </c>
      <c r="L45" s="5">
        <v>28.804567002367715</v>
      </c>
      <c r="M45" t="s">
        <v>43</v>
      </c>
      <c r="O45" s="9" t="s">
        <v>42</v>
      </c>
      <c r="P45" s="159">
        <v>11.65374677002584</v>
      </c>
      <c r="Q45" s="5">
        <v>0.85470085470083446</v>
      </c>
      <c r="R45" s="4">
        <v>11712.015503875969</v>
      </c>
      <c r="S45" s="5">
        <v>1.7291810048176186</v>
      </c>
      <c r="T45" t="s">
        <v>43</v>
      </c>
      <c r="AC45" s="79">
        <v>42241</v>
      </c>
      <c r="AJ45" s="9" t="s">
        <v>166</v>
      </c>
      <c r="AK45" s="159">
        <v>13.919753086419753</v>
      </c>
      <c r="AL45" s="5">
        <v>0.52910052910052774</v>
      </c>
      <c r="AM45" s="4">
        <v>22271.604938271605</v>
      </c>
      <c r="AN45" s="5">
        <v>1.639781089224595</v>
      </c>
      <c r="AO45" t="s">
        <v>106</v>
      </c>
      <c r="AX45" s="9" t="s">
        <v>35</v>
      </c>
      <c r="AY45" s="4">
        <v>11.65374677002584</v>
      </c>
      <c r="AZ45" s="5">
        <v>0.85470085470083446</v>
      </c>
      <c r="BA45" s="4">
        <v>2155.9431524547804</v>
      </c>
      <c r="BB45" s="5">
        <v>0.31830695113558155</v>
      </c>
      <c r="BC45" t="s">
        <v>24</v>
      </c>
      <c r="BE45" s="9" t="s">
        <v>182</v>
      </c>
      <c r="BF45" s="159">
        <v>11.65374677002584</v>
      </c>
      <c r="BG45" s="5">
        <v>0.85470085470083446</v>
      </c>
      <c r="BH45" s="4">
        <v>2097.6744186046512</v>
      </c>
      <c r="BI45" s="5">
        <v>0.30970406056434963</v>
      </c>
      <c r="BJ45" t="s">
        <v>27</v>
      </c>
    </row>
    <row r="46" spans="1:62" x14ac:dyDescent="0.25">
      <c r="A46" s="9" t="s">
        <v>165</v>
      </c>
      <c r="B46" s="159">
        <v>104.37428571428572</v>
      </c>
      <c r="C46" s="5">
        <v>5.2925170068027363</v>
      </c>
      <c r="D46" s="4">
        <v>13046.785714285714</v>
      </c>
      <c r="E46" s="5">
        <v>2.9698490874614123</v>
      </c>
      <c r="F46" t="s">
        <v>34</v>
      </c>
      <c r="H46" s="9" t="s">
        <v>55</v>
      </c>
      <c r="I46" s="159">
        <v>35.517255798394288</v>
      </c>
      <c r="J46" s="5">
        <v>0.75965751492016065</v>
      </c>
      <c r="K46" s="4">
        <v>95401.737845673502</v>
      </c>
      <c r="L46" s="5">
        <v>4.1200773973316327</v>
      </c>
      <c r="M46" t="s">
        <v>43</v>
      </c>
      <c r="O46" s="9" t="s">
        <v>55</v>
      </c>
      <c r="P46" s="159">
        <v>89.118789001531411</v>
      </c>
      <c r="Q46" s="5">
        <v>0.74269883547281845</v>
      </c>
      <c r="R46" s="4">
        <v>123467.70941139033</v>
      </c>
      <c r="S46" s="5">
        <v>2.4074802159595765</v>
      </c>
      <c r="T46" t="s">
        <v>43</v>
      </c>
      <c r="AC46" s="9" t="s">
        <v>25</v>
      </c>
      <c r="AD46" s="4">
        <v>19.780701754385966</v>
      </c>
      <c r="AE46" s="5">
        <v>0.39370078740157083</v>
      </c>
      <c r="AF46" s="4">
        <v>989.0350877192983</v>
      </c>
      <c r="AG46" s="5">
        <v>2.5540566081106601E-2</v>
      </c>
      <c r="AH46" t="s">
        <v>24</v>
      </c>
      <c r="AJ46" s="9" t="s">
        <v>105</v>
      </c>
      <c r="AO46" t="s">
        <v>106</v>
      </c>
      <c r="AQ46" s="9" t="s">
        <v>105</v>
      </c>
      <c r="AR46" s="159">
        <v>98.903508771929822</v>
      </c>
      <c r="AS46" s="5">
        <v>1.1494252873563233</v>
      </c>
      <c r="AT46" s="4">
        <v>186433.11403508772</v>
      </c>
      <c r="AU46" s="5">
        <v>4.8312583698027209</v>
      </c>
      <c r="AV46" t="s">
        <v>106</v>
      </c>
      <c r="AX46" s="9" t="s">
        <v>35</v>
      </c>
      <c r="AY46" s="4">
        <v>28.472222222222221</v>
      </c>
      <c r="AZ46" s="5">
        <v>9.1659028414300042E-2</v>
      </c>
      <c r="BA46" s="4">
        <v>5267.3611111111113</v>
      </c>
      <c r="BB46" s="5">
        <v>7.9144046442581911E-2</v>
      </c>
      <c r="BC46" t="s">
        <v>24</v>
      </c>
      <c r="BE46" s="9" t="s">
        <v>72</v>
      </c>
      <c r="BF46" s="159">
        <v>15.957181884529657</v>
      </c>
      <c r="BG46" s="5">
        <v>1.2515262515262253</v>
      </c>
      <c r="BH46" s="4">
        <v>3391.373749926031</v>
      </c>
      <c r="BI46" s="5">
        <v>0.51962263172571566</v>
      </c>
      <c r="BJ46" t="s">
        <v>27</v>
      </c>
    </row>
    <row r="47" spans="1:62" x14ac:dyDescent="0.25">
      <c r="A47" s="9" t="s">
        <v>167</v>
      </c>
      <c r="B47" s="159">
        <v>36.08</v>
      </c>
      <c r="C47" s="5">
        <v>1.3605442176870748</v>
      </c>
      <c r="D47" s="4">
        <v>721.59999999999991</v>
      </c>
      <c r="E47" s="5">
        <v>0.13453291852350119</v>
      </c>
      <c r="F47" t="s">
        <v>34</v>
      </c>
      <c r="H47" s="9" t="s">
        <v>33</v>
      </c>
      <c r="I47" s="159">
        <v>45.926027452891489</v>
      </c>
      <c r="J47" s="5">
        <v>1.4930156000614825</v>
      </c>
      <c r="K47" s="4">
        <v>3903.7123334957769</v>
      </c>
      <c r="L47" s="5">
        <v>0.24225411349423492</v>
      </c>
      <c r="M47" t="s">
        <v>34</v>
      </c>
      <c r="O47" s="9" t="s">
        <v>86</v>
      </c>
      <c r="P47" s="159">
        <v>28.472222222222221</v>
      </c>
      <c r="Q47" s="5">
        <v>9.1659028414300042E-2</v>
      </c>
      <c r="R47" s="4">
        <v>2704.8611111111109</v>
      </c>
      <c r="S47" s="5">
        <v>4.0641537362406922E-2</v>
      </c>
      <c r="T47" t="s">
        <v>34</v>
      </c>
      <c r="AC47" s="9" t="s">
        <v>173</v>
      </c>
      <c r="AD47" s="4">
        <v>356.05263157894734</v>
      </c>
      <c r="AE47" s="5">
        <v>7.0866141732282744</v>
      </c>
      <c r="AF47" s="4">
        <v>2019886.5789473683</v>
      </c>
      <c r="AG47" s="5">
        <v>52.160987296122386</v>
      </c>
      <c r="AH47" t="s">
        <v>43</v>
      </c>
      <c r="AJ47" s="9" t="s">
        <v>26</v>
      </c>
      <c r="AK47" s="159">
        <v>127.75502197112365</v>
      </c>
      <c r="AL47" s="5">
        <v>4.2343604108309592</v>
      </c>
      <c r="AM47" s="4">
        <v>4053.8331763967353</v>
      </c>
      <c r="AN47" s="5">
        <v>0.23737756429652662</v>
      </c>
      <c r="AO47" t="s">
        <v>27</v>
      </c>
      <c r="AQ47" s="9" t="s">
        <v>26</v>
      </c>
      <c r="AR47" s="159">
        <v>32.143640350877192</v>
      </c>
      <c r="AS47" s="5">
        <v>0.53737894832111122</v>
      </c>
      <c r="AT47" s="4">
        <v>803.59100877192986</v>
      </c>
      <c r="AU47" s="5">
        <v>2.0779663627096275E-2</v>
      </c>
      <c r="AV47" t="s">
        <v>27</v>
      </c>
      <c r="AX47" s="9" t="s">
        <v>48</v>
      </c>
      <c r="AY47" s="4">
        <v>25.820610687022903</v>
      </c>
      <c r="AZ47" s="5">
        <v>2.3809523809523463</v>
      </c>
      <c r="BA47" s="4">
        <v>2452.9580152671756</v>
      </c>
      <c r="BB47" s="5">
        <v>0.40362554878912316</v>
      </c>
      <c r="BC47" t="s">
        <v>24</v>
      </c>
      <c r="BE47" s="9" t="s">
        <v>60</v>
      </c>
      <c r="BF47" s="159">
        <v>11.65374677002584</v>
      </c>
      <c r="BG47" s="5">
        <v>0.85470085470083446</v>
      </c>
      <c r="BH47" s="4">
        <v>3263.0490956072354</v>
      </c>
      <c r="BI47" s="5">
        <v>0.48176187198898829</v>
      </c>
      <c r="BJ47" t="s">
        <v>27</v>
      </c>
    </row>
    <row r="48" spans="1:62" x14ac:dyDescent="0.25">
      <c r="A48" s="9" t="s">
        <v>169</v>
      </c>
      <c r="B48" s="159">
        <v>18.04</v>
      </c>
      <c r="C48" s="5">
        <v>0.68027210884353739</v>
      </c>
      <c r="D48" s="4">
        <v>6855.2</v>
      </c>
      <c r="E48" s="5">
        <v>1.2780627259732615</v>
      </c>
      <c r="F48" t="s">
        <v>34</v>
      </c>
      <c r="H48" s="9" t="s">
        <v>56</v>
      </c>
      <c r="I48" s="159">
        <v>38.220338983050844</v>
      </c>
      <c r="J48" s="5">
        <v>1.1764705882352784</v>
      </c>
      <c r="K48" s="4">
        <v>4586.4406779661012</v>
      </c>
      <c r="L48" s="5">
        <v>0.24459097255485518</v>
      </c>
      <c r="M48" t="s">
        <v>34</v>
      </c>
      <c r="O48" s="9" t="s">
        <v>74</v>
      </c>
      <c r="P48" s="159">
        <v>36.217798883563134</v>
      </c>
      <c r="Q48" s="5">
        <v>2.8998778998778421</v>
      </c>
      <c r="R48" s="4">
        <v>2281.7213296644773</v>
      </c>
      <c r="S48" s="5">
        <v>0.35062657699354349</v>
      </c>
      <c r="T48" t="s">
        <v>34</v>
      </c>
      <c r="AC48" s="9" t="s">
        <v>173</v>
      </c>
      <c r="AD48" s="4">
        <v>346.16228070175436</v>
      </c>
      <c r="AE48" s="5">
        <v>4.022988505747132</v>
      </c>
      <c r="AF48" s="4">
        <v>1710387.8289473683</v>
      </c>
      <c r="AG48" s="5">
        <v>44.323271415481877</v>
      </c>
      <c r="AH48" t="s">
        <v>43</v>
      </c>
      <c r="AJ48" s="9" t="s">
        <v>47</v>
      </c>
      <c r="AO48" t="s">
        <v>27</v>
      </c>
      <c r="AQ48" s="9" t="s">
        <v>47</v>
      </c>
      <c r="AR48" s="159">
        <v>19.780701754385966</v>
      </c>
      <c r="AS48" s="5">
        <v>0.39370078740157083</v>
      </c>
      <c r="AT48" s="4">
        <v>6428.7280701754389</v>
      </c>
      <c r="AU48" s="5">
        <v>0.16601367952719293</v>
      </c>
      <c r="AV48" t="s">
        <v>27</v>
      </c>
      <c r="AX48" s="9" t="s">
        <v>180</v>
      </c>
      <c r="AY48" s="4">
        <v>8.6068702290076331</v>
      </c>
      <c r="AZ48" s="5">
        <v>0.79365079365078195</v>
      </c>
      <c r="BA48" s="4">
        <v>3743.9885496183206</v>
      </c>
      <c r="BB48" s="5">
        <v>0.61606004815181969</v>
      </c>
      <c r="BC48" t="s">
        <v>24</v>
      </c>
    </row>
    <row r="49" spans="1:55" x14ac:dyDescent="0.25">
      <c r="A49" s="9" t="s">
        <v>74</v>
      </c>
      <c r="B49" s="159">
        <v>17.049081035923141</v>
      </c>
      <c r="C49" s="5">
        <v>0.98809523809523991</v>
      </c>
      <c r="D49" s="4">
        <v>1074.0921052631579</v>
      </c>
      <c r="E49" s="5">
        <v>0.17141510599319434</v>
      </c>
      <c r="F49" t="s">
        <v>34</v>
      </c>
      <c r="H49" s="9" t="s">
        <v>86</v>
      </c>
      <c r="I49" s="159">
        <v>19.110169491525422</v>
      </c>
      <c r="J49" s="5">
        <v>0.5882352941176392</v>
      </c>
      <c r="K49" s="4">
        <v>1815.4661016949151</v>
      </c>
      <c r="L49" s="5">
        <v>9.6817259969630171E-2</v>
      </c>
      <c r="M49" t="s">
        <v>34</v>
      </c>
      <c r="O49" s="9" t="s">
        <v>44</v>
      </c>
      <c r="P49" s="159">
        <v>72.435597767126268</v>
      </c>
      <c r="Q49" s="5">
        <v>5.7997557997556841</v>
      </c>
      <c r="R49" s="4">
        <v>4563.4426593289545</v>
      </c>
      <c r="S49" s="5">
        <v>0.70125315398708699</v>
      </c>
      <c r="T49" t="s">
        <v>34</v>
      </c>
      <c r="AC49" s="9" t="s">
        <v>26</v>
      </c>
      <c r="AD49" s="4">
        <v>39.561403508771932</v>
      </c>
      <c r="AE49" s="5">
        <v>0.78740157480314166</v>
      </c>
      <c r="AF49" s="4">
        <v>989.0350877192983</v>
      </c>
      <c r="AG49" s="5">
        <v>2.5540566081106601E-2</v>
      </c>
      <c r="AH49" t="s">
        <v>27</v>
      </c>
      <c r="AX49" s="9" t="s">
        <v>36</v>
      </c>
      <c r="AY49" s="4">
        <v>23.307493540051681</v>
      </c>
      <c r="AZ49" s="5">
        <v>1.7094017094016689</v>
      </c>
      <c r="BA49" s="4">
        <v>4078.8113695090442</v>
      </c>
      <c r="BB49" s="5">
        <v>0.6022023399862354</v>
      </c>
      <c r="BC49" t="s">
        <v>24</v>
      </c>
    </row>
    <row r="50" spans="1:55" x14ac:dyDescent="0.25">
      <c r="A50" s="9" t="s">
        <v>172</v>
      </c>
      <c r="B50" s="159">
        <v>7.1587301587301591</v>
      </c>
      <c r="C50" s="5">
        <v>0.57142857142857495</v>
      </c>
      <c r="D50" s="4">
        <v>859.04761904761904</v>
      </c>
      <c r="E50" s="5">
        <v>0.27481335592909806</v>
      </c>
      <c r="F50" t="s">
        <v>34</v>
      </c>
      <c r="H50" s="9" t="s">
        <v>74</v>
      </c>
      <c r="I50" s="159">
        <v>47.162321312540612</v>
      </c>
      <c r="J50" s="5">
        <v>1.4664294836708598</v>
      </c>
      <c r="K50" s="4">
        <v>2971.2262426900588</v>
      </c>
      <c r="L50" s="5">
        <v>0.18159959004863438</v>
      </c>
      <c r="M50" t="s">
        <v>34</v>
      </c>
      <c r="O50" s="9" t="s">
        <v>21</v>
      </c>
      <c r="P50" s="159">
        <v>3522.7591807700655</v>
      </c>
      <c r="Q50" s="5">
        <v>40.085015782547622</v>
      </c>
      <c r="R50" s="4">
        <v>1831834.774000434</v>
      </c>
      <c r="S50" s="5">
        <v>52.758456816035441</v>
      </c>
      <c r="T50" t="s">
        <v>22</v>
      </c>
      <c r="AC50" s="9" t="s">
        <v>26</v>
      </c>
      <c r="AD50" s="4">
        <v>24.725877192982455</v>
      </c>
      <c r="AE50" s="5">
        <v>0.28735632183908083</v>
      </c>
      <c r="AF50" s="4">
        <v>618.14692982456143</v>
      </c>
      <c r="AG50" s="5">
        <v>1.6018761173085944E-2</v>
      </c>
      <c r="AH50" t="s">
        <v>27</v>
      </c>
      <c r="AJ50" s="160" t="s">
        <v>154</v>
      </c>
      <c r="AX50" s="9" t="s">
        <v>103</v>
      </c>
      <c r="AY50" s="4">
        <v>11.65374677002584</v>
      </c>
      <c r="AZ50" s="5">
        <v>0.85470085470083446</v>
      </c>
      <c r="BA50" s="4">
        <v>1748.062015503876</v>
      </c>
      <c r="BB50" s="5">
        <v>0.25808671713695802</v>
      </c>
      <c r="BC50" t="s">
        <v>24</v>
      </c>
    </row>
    <row r="51" spans="1:55" x14ac:dyDescent="0.25">
      <c r="A51" s="9" t="s">
        <v>45</v>
      </c>
      <c r="B51" s="159">
        <v>711.48688074352549</v>
      </c>
      <c r="C51" s="5">
        <v>33.720060117070119</v>
      </c>
      <c r="D51" s="4">
        <v>14229.737614870508</v>
      </c>
      <c r="E51" s="5">
        <v>2.4721985909488438</v>
      </c>
      <c r="F51" t="s">
        <v>22</v>
      </c>
      <c r="H51" s="9" t="s">
        <v>176</v>
      </c>
      <c r="I51" s="159">
        <v>19.780701754385966</v>
      </c>
      <c r="J51" s="5">
        <v>0.39370078740157083</v>
      </c>
      <c r="K51" s="4">
        <v>1246.1842105263158</v>
      </c>
      <c r="L51" s="5">
        <v>3.2181113262194319E-2</v>
      </c>
      <c r="M51" t="s">
        <v>34</v>
      </c>
      <c r="O51" s="9" t="s">
        <v>45</v>
      </c>
      <c r="P51" s="159">
        <v>7836.5510310211812</v>
      </c>
      <c r="Q51" s="5">
        <v>34.686280133597222</v>
      </c>
      <c r="R51" s="4">
        <v>156731.02062042363</v>
      </c>
      <c r="S51" s="5">
        <v>2.606396679762025</v>
      </c>
      <c r="T51" t="s">
        <v>22</v>
      </c>
      <c r="AC51" s="9" t="s">
        <v>55</v>
      </c>
      <c r="AD51" s="4">
        <v>79.122807017543863</v>
      </c>
      <c r="AE51" s="5">
        <v>1.5748031496062833</v>
      </c>
      <c r="AF51" s="4">
        <v>109664.21052631579</v>
      </c>
      <c r="AG51" s="5">
        <v>2.8319379670731002</v>
      </c>
      <c r="AH51" t="s">
        <v>43</v>
      </c>
      <c r="AJ51" s="9" t="s">
        <v>173</v>
      </c>
      <c r="AK51" s="159">
        <v>194.25102352947653</v>
      </c>
      <c r="AL51" s="5">
        <v>3.453560022373789</v>
      </c>
      <c r="AM51" s="4">
        <v>1001000.7033547262</v>
      </c>
      <c r="AN51" s="5">
        <v>28.804567002367715</v>
      </c>
      <c r="AO51" t="s">
        <v>43</v>
      </c>
      <c r="AX51" s="9" t="s">
        <v>37</v>
      </c>
      <c r="AY51" s="4">
        <v>8.6068702290076331</v>
      </c>
      <c r="AZ51" s="5">
        <v>0.79365079365078195</v>
      </c>
      <c r="BA51" s="4">
        <v>1032.824427480916</v>
      </c>
      <c r="BB51" s="5">
        <v>0.16994759949015711</v>
      </c>
      <c r="BC51" t="s">
        <v>24</v>
      </c>
    </row>
    <row r="52" spans="1:55" x14ac:dyDescent="0.25">
      <c r="A52" s="9" t="s">
        <v>21</v>
      </c>
      <c r="B52" s="159">
        <v>585.63357873851305</v>
      </c>
      <c r="C52" s="5">
        <v>29.828330169277024</v>
      </c>
      <c r="D52" s="4">
        <v>304529.46094402671</v>
      </c>
      <c r="E52" s="5">
        <v>44.877243175210673</v>
      </c>
      <c r="F52" t="s">
        <v>22</v>
      </c>
      <c r="H52" s="9" t="s">
        <v>44</v>
      </c>
      <c r="I52" s="159">
        <v>19.110169491525422</v>
      </c>
      <c r="J52" s="5">
        <v>0.5882352941176392</v>
      </c>
      <c r="K52" s="4">
        <v>1203.9406779661017</v>
      </c>
      <c r="L52" s="5">
        <v>6.420513029564949E-2</v>
      </c>
      <c r="M52" t="s">
        <v>34</v>
      </c>
      <c r="O52" s="9" t="s">
        <v>91</v>
      </c>
      <c r="P52" s="159">
        <v>18.539546225614927</v>
      </c>
      <c r="Q52" s="5">
        <v>0.44265491103254101</v>
      </c>
      <c r="R52" s="4">
        <v>3337.1183206106871</v>
      </c>
      <c r="S52" s="5">
        <v>0.1659632086977928</v>
      </c>
      <c r="T52" t="s">
        <v>24</v>
      </c>
      <c r="AC52" s="9" t="s">
        <v>55</v>
      </c>
      <c r="AD52" s="4">
        <v>24.725877192982455</v>
      </c>
      <c r="AE52" s="5">
        <v>0.28735632183908083</v>
      </c>
      <c r="AF52" s="4">
        <v>31154.605263157897</v>
      </c>
      <c r="AG52" s="5">
        <v>0.80734556312353156</v>
      </c>
      <c r="AH52" t="s">
        <v>43</v>
      </c>
      <c r="AJ52" s="9" t="s">
        <v>55</v>
      </c>
      <c r="AK52" s="159">
        <v>35.517255798394288</v>
      </c>
      <c r="AL52" s="5">
        <v>0.75965751492016065</v>
      </c>
      <c r="AM52" s="4">
        <v>95401.737845673502</v>
      </c>
      <c r="AN52" s="5">
        <v>4.1200773973316327</v>
      </c>
      <c r="AO52" t="s">
        <v>43</v>
      </c>
      <c r="AX52" s="9" t="s">
        <v>37</v>
      </c>
      <c r="AY52" s="4">
        <v>28.472222222222221</v>
      </c>
      <c r="AZ52" s="5">
        <v>9.1659028414300042E-2</v>
      </c>
      <c r="BA52" s="4">
        <v>3416.6666666666665</v>
      </c>
      <c r="BB52" s="5">
        <v>5.1336678773566645E-2</v>
      </c>
      <c r="BC52" t="s">
        <v>24</v>
      </c>
    </row>
    <row r="53" spans="1:55" x14ac:dyDescent="0.25">
      <c r="A53" s="9" t="s">
        <v>33</v>
      </c>
      <c r="B53" s="159">
        <v>21.994256474519634</v>
      </c>
      <c r="C53" s="5">
        <v>1.3466223698781845</v>
      </c>
      <c r="D53" s="4">
        <v>1869.511800334169</v>
      </c>
      <c r="E53" s="5">
        <v>0.24853398983991815</v>
      </c>
      <c r="F53" t="s">
        <v>22</v>
      </c>
      <c r="H53" s="9" t="s">
        <v>21</v>
      </c>
      <c r="I53" s="159">
        <v>1739.6214524069119</v>
      </c>
      <c r="J53" s="5">
        <v>36.618009589571841</v>
      </c>
      <c r="K53" s="4">
        <v>904603.15525159403</v>
      </c>
      <c r="L53" s="5">
        <v>33.501691554556423</v>
      </c>
      <c r="M53" t="s">
        <v>22</v>
      </c>
      <c r="O53" s="9" t="s">
        <v>25</v>
      </c>
      <c r="P53" s="159">
        <v>82.35683473094285</v>
      </c>
      <c r="Q53" s="5">
        <v>3.7896597598089543</v>
      </c>
      <c r="R53" s="4">
        <v>4232.6000062672438</v>
      </c>
      <c r="S53" s="5">
        <v>0.38787752788195445</v>
      </c>
      <c r="T53" t="s">
        <v>24</v>
      </c>
      <c r="AC53" s="9" t="s">
        <v>40</v>
      </c>
      <c r="AD53" s="4">
        <v>19.780701754385966</v>
      </c>
      <c r="AE53" s="5">
        <v>0.39370078740157083</v>
      </c>
      <c r="AF53" s="4">
        <v>17407.017543859649</v>
      </c>
      <c r="AG53" s="5">
        <v>0.44951396302747615</v>
      </c>
      <c r="AH53" t="s">
        <v>24</v>
      </c>
      <c r="AJ53" s="9" t="s">
        <v>33</v>
      </c>
      <c r="AK53" s="159">
        <v>45.926027452891489</v>
      </c>
      <c r="AL53" s="5">
        <v>1.4930156000614825</v>
      </c>
      <c r="AM53" s="4">
        <v>3903.7123334957769</v>
      </c>
      <c r="AN53" s="5">
        <v>0.24225411349423492</v>
      </c>
      <c r="AO53" t="s">
        <v>34</v>
      </c>
      <c r="AX53" s="9" t="s">
        <v>133</v>
      </c>
      <c r="AY53" s="4">
        <v>39.982269503546092</v>
      </c>
      <c r="AZ53" s="5">
        <v>0.24875621890547858</v>
      </c>
      <c r="BA53" s="4">
        <v>7196.8085106382969</v>
      </c>
      <c r="BB53" s="5">
        <v>0.1324162283444289</v>
      </c>
      <c r="BC53" t="s">
        <v>24</v>
      </c>
    </row>
    <row r="54" spans="1:55" x14ac:dyDescent="0.25">
      <c r="A54" s="9" t="s">
        <v>91</v>
      </c>
      <c r="B54" s="159">
        <v>7.1587301587301591</v>
      </c>
      <c r="C54" s="5">
        <v>0.57142857142857495</v>
      </c>
      <c r="D54" s="4">
        <v>1288.5714285714287</v>
      </c>
      <c r="E54" s="5">
        <v>0.41222003389364714</v>
      </c>
      <c r="F54" t="s">
        <v>24</v>
      </c>
      <c r="H54" s="9" t="s">
        <v>45</v>
      </c>
      <c r="I54" s="159">
        <v>1822.3615636804661</v>
      </c>
      <c r="J54" s="5">
        <v>26.51514582059923</v>
      </c>
      <c r="K54" s="4">
        <v>36447.231273609323</v>
      </c>
      <c r="L54" s="5">
        <v>0.98098851660357922</v>
      </c>
      <c r="M54" t="s">
        <v>22</v>
      </c>
      <c r="O54" s="9" t="s">
        <v>49</v>
      </c>
      <c r="P54" s="159">
        <v>15.957181884529657</v>
      </c>
      <c r="Q54" s="5">
        <v>1.2515262515262253</v>
      </c>
      <c r="R54" s="4">
        <v>2648.8921928319232</v>
      </c>
      <c r="S54" s="5">
        <v>0.40316305661225887</v>
      </c>
      <c r="T54" t="s">
        <v>24</v>
      </c>
      <c r="AC54" s="9" t="s">
        <v>47</v>
      </c>
      <c r="AD54" s="4">
        <v>19.780701754385966</v>
      </c>
      <c r="AE54" s="5">
        <v>0.39370078740157083</v>
      </c>
      <c r="AF54" s="4">
        <v>6428.7280701754389</v>
      </c>
      <c r="AG54" s="5">
        <v>0.16601367952719293</v>
      </c>
      <c r="AH54" t="s">
        <v>27</v>
      </c>
      <c r="AJ54" s="9" t="s">
        <v>56</v>
      </c>
      <c r="AK54" s="159">
        <v>38.220338983050844</v>
      </c>
      <c r="AL54" s="5">
        <v>1.1764705882352784</v>
      </c>
      <c r="AM54" s="4">
        <v>4586.4406779661012</v>
      </c>
      <c r="AN54" s="5">
        <v>0.24459097255485518</v>
      </c>
      <c r="AO54" t="s">
        <v>34</v>
      </c>
      <c r="AX54" s="9" t="s">
        <v>183</v>
      </c>
      <c r="AY54" s="4">
        <v>11.65374677002584</v>
      </c>
      <c r="AZ54" s="5">
        <v>0.85470085470083446</v>
      </c>
      <c r="BA54" s="4">
        <v>1363.4883720930234</v>
      </c>
      <c r="BB54" s="5">
        <v>0.20130763936682727</v>
      </c>
      <c r="BC54" t="s">
        <v>24</v>
      </c>
    </row>
    <row r="55" spans="1:55" x14ac:dyDescent="0.25">
      <c r="A55" s="9" t="s">
        <v>32</v>
      </c>
      <c r="B55" s="159">
        <v>7.1587301587301591</v>
      </c>
      <c r="C55" s="5">
        <v>0.57142857142857495</v>
      </c>
      <c r="D55" s="4">
        <v>944.95238095238096</v>
      </c>
      <c r="E55" s="5">
        <v>0.30229469152200783</v>
      </c>
      <c r="F55" t="s">
        <v>24</v>
      </c>
      <c r="H55" s="9" t="s">
        <v>91</v>
      </c>
      <c r="I55" s="159">
        <v>13.919753086419753</v>
      </c>
      <c r="J55" s="5">
        <v>0.52910052910052774</v>
      </c>
      <c r="K55" s="4">
        <v>2505.5555555555557</v>
      </c>
      <c r="L55" s="5">
        <v>0.18447537253776697</v>
      </c>
      <c r="M55" t="s">
        <v>24</v>
      </c>
      <c r="O55" s="9" t="s">
        <v>40</v>
      </c>
      <c r="P55" s="159">
        <v>29.75135773977421</v>
      </c>
      <c r="Q55" s="5">
        <v>1.6789046578230498</v>
      </c>
      <c r="R55" s="4">
        <v>38323.494519728323</v>
      </c>
      <c r="S55" s="5">
        <v>3.5613954902550833</v>
      </c>
      <c r="T55" t="s">
        <v>24</v>
      </c>
      <c r="AC55" s="9" t="s">
        <v>33</v>
      </c>
      <c r="AD55" s="4">
        <v>19.780701754385966</v>
      </c>
      <c r="AE55" s="5">
        <v>0.39370078740157083</v>
      </c>
      <c r="AF55" s="4">
        <v>1681.359649122807</v>
      </c>
      <c r="AG55" s="5">
        <v>4.3418962337881221E-2</v>
      </c>
      <c r="AH55" t="s">
        <v>34</v>
      </c>
      <c r="AJ55" s="9" t="s">
        <v>86</v>
      </c>
      <c r="AK55" s="159">
        <v>19.110169491525422</v>
      </c>
      <c r="AL55" s="5">
        <v>0.5882352941176392</v>
      </c>
      <c r="AM55" s="4">
        <v>1815.4661016949151</v>
      </c>
      <c r="AN55" s="5">
        <v>9.6817259969630171E-2</v>
      </c>
      <c r="AO55" t="s">
        <v>34</v>
      </c>
      <c r="AX55" s="9" t="s">
        <v>41</v>
      </c>
      <c r="AY55" s="4">
        <v>8.6068702290076331</v>
      </c>
      <c r="AZ55" s="5">
        <v>0.79365079365078195</v>
      </c>
      <c r="BA55" s="4">
        <v>1032.824427480916</v>
      </c>
      <c r="BB55" s="5">
        <v>0.16994759949015711</v>
      </c>
      <c r="BC55" t="s">
        <v>24</v>
      </c>
    </row>
    <row r="56" spans="1:55" x14ac:dyDescent="0.25">
      <c r="A56" s="9" t="s">
        <v>25</v>
      </c>
      <c r="B56" s="159">
        <v>7.1587301587301591</v>
      </c>
      <c r="C56" s="5">
        <v>0.57142857142857495</v>
      </c>
      <c r="D56" s="4">
        <v>357.93650793650795</v>
      </c>
      <c r="E56" s="5">
        <v>0.11450556497045751</v>
      </c>
      <c r="F56" t="s">
        <v>24</v>
      </c>
      <c r="H56" s="9" t="s">
        <v>32</v>
      </c>
      <c r="I56" s="159">
        <v>27.839506172839506</v>
      </c>
      <c r="J56" s="5">
        <v>1.0582010582010555</v>
      </c>
      <c r="K56" s="4">
        <v>3674.8148148148148</v>
      </c>
      <c r="L56" s="5">
        <v>0.2705638797220582</v>
      </c>
      <c r="M56" t="s">
        <v>24</v>
      </c>
      <c r="O56" s="9" t="s">
        <v>39</v>
      </c>
      <c r="P56" s="159">
        <v>17.213740458015266</v>
      </c>
      <c r="Q56" s="5">
        <v>1.5873015873015639</v>
      </c>
      <c r="R56" s="4">
        <v>7918.3206106870221</v>
      </c>
      <c r="S56" s="5">
        <v>1.3029315960912047</v>
      </c>
      <c r="T56" t="s">
        <v>24</v>
      </c>
      <c r="AC56" s="9" t="s">
        <v>33</v>
      </c>
      <c r="AD56" s="4">
        <v>24.725877192982455</v>
      </c>
      <c r="AE56" s="5">
        <v>0.28735632183908083</v>
      </c>
      <c r="AF56" s="4">
        <v>2101.6995614035086</v>
      </c>
      <c r="AG56" s="5">
        <v>5.4463787988492204E-2</v>
      </c>
      <c r="AH56" t="s">
        <v>34</v>
      </c>
      <c r="AJ56" s="9" t="s">
        <v>74</v>
      </c>
      <c r="AK56" s="159">
        <v>47.162321312540612</v>
      </c>
      <c r="AL56" s="5">
        <v>1.4664294836708598</v>
      </c>
      <c r="AM56" s="4">
        <v>2971.2262426900588</v>
      </c>
      <c r="AN56" s="5">
        <v>0.18159959004863438</v>
      </c>
      <c r="AO56" t="s">
        <v>34</v>
      </c>
      <c r="AX56" s="9" t="s">
        <v>41</v>
      </c>
      <c r="AY56" s="4">
        <v>34.961240310077521</v>
      </c>
      <c r="AZ56" s="5">
        <v>2.5641025641025035</v>
      </c>
      <c r="BA56" s="4">
        <v>4195.3488372093025</v>
      </c>
      <c r="BB56" s="5">
        <v>0.61940812112869925</v>
      </c>
      <c r="BC56" t="s">
        <v>24</v>
      </c>
    </row>
    <row r="57" spans="1:55" x14ac:dyDescent="0.25">
      <c r="A57" s="9" t="s">
        <v>40</v>
      </c>
      <c r="B57" s="159">
        <v>33.250417710944028</v>
      </c>
      <c r="C57" s="5">
        <v>1.8361018826135065</v>
      </c>
      <c r="D57" s="4">
        <v>49744.697159565578</v>
      </c>
      <c r="E57" s="5">
        <v>2.343511619258102</v>
      </c>
      <c r="F57" t="s">
        <v>24</v>
      </c>
      <c r="H57" s="9" t="s">
        <v>25</v>
      </c>
      <c r="I57" s="159">
        <v>16.850227420402859</v>
      </c>
      <c r="J57" s="5">
        <v>0.46140065825104926</v>
      </c>
      <c r="K57" s="4">
        <v>842.51137102014297</v>
      </c>
      <c r="L57" s="5">
        <v>3.8391862559687601E-2</v>
      </c>
      <c r="M57" t="s">
        <v>24</v>
      </c>
      <c r="O57" s="9" t="s">
        <v>101</v>
      </c>
      <c r="P57" s="159">
        <v>26.834501167204348</v>
      </c>
      <c r="Q57" s="5">
        <v>1.1818198385362371</v>
      </c>
      <c r="R57" s="4">
        <v>1475.897564196239</v>
      </c>
      <c r="S57" s="5">
        <v>0.12850313543869993</v>
      </c>
      <c r="T57" t="s">
        <v>24</v>
      </c>
      <c r="AC57" s="9" t="s">
        <v>21</v>
      </c>
      <c r="AD57" s="4">
        <v>2076.9736842105262</v>
      </c>
      <c r="AE57" s="5">
        <v>41.338582677164929</v>
      </c>
      <c r="AF57" s="4">
        <v>1080026.3157894737</v>
      </c>
      <c r="AG57" s="5">
        <v>27.89029816056841</v>
      </c>
      <c r="AH57" t="s">
        <v>22</v>
      </c>
      <c r="AJ57" s="9" t="s">
        <v>176</v>
      </c>
      <c r="AK57" s="159">
        <v>19.780701754385966</v>
      </c>
      <c r="AL57" s="5">
        <v>0.39370078740157083</v>
      </c>
      <c r="AM57" s="4">
        <v>1246.1842105263158</v>
      </c>
      <c r="AN57" s="5">
        <v>3.2181113262194319E-2</v>
      </c>
      <c r="AO57" t="s">
        <v>34</v>
      </c>
      <c r="AX57" s="9" t="s">
        <v>41</v>
      </c>
      <c r="AY57" s="4">
        <v>28.472222222222221</v>
      </c>
      <c r="AZ57" s="5">
        <v>9.1659028414300042E-2</v>
      </c>
      <c r="BA57" s="4">
        <v>3416.6666666666665</v>
      </c>
      <c r="BB57" s="5">
        <v>5.1336678773566645E-2</v>
      </c>
      <c r="BC57" t="s">
        <v>24</v>
      </c>
    </row>
    <row r="58" spans="1:55" x14ac:dyDescent="0.25">
      <c r="A58" s="9" t="s">
        <v>39</v>
      </c>
      <c r="B58" s="159">
        <v>14.835526315789474</v>
      </c>
      <c r="C58" s="5">
        <v>0.77519379844960945</v>
      </c>
      <c r="D58" s="4">
        <v>6824.3421052631584</v>
      </c>
      <c r="E58" s="5">
        <v>0.29155627669958306</v>
      </c>
      <c r="F58" t="s">
        <v>24</v>
      </c>
      <c r="H58" s="9" t="s">
        <v>40</v>
      </c>
      <c r="I58" s="159">
        <v>651.49659695377795</v>
      </c>
      <c r="J58" s="5">
        <v>22.512443297528833</v>
      </c>
      <c r="K58" s="4">
        <v>309929.3248422374</v>
      </c>
      <c r="L58" s="5">
        <v>19.458911376748507</v>
      </c>
      <c r="M58" t="s">
        <v>24</v>
      </c>
      <c r="O58" s="9" t="s">
        <v>30</v>
      </c>
      <c r="P58" s="159">
        <v>19.113236483421108</v>
      </c>
      <c r="Q58" s="5">
        <v>0.84455382347223285</v>
      </c>
      <c r="R58" s="4">
        <v>7071.897498865811</v>
      </c>
      <c r="S58" s="5">
        <v>0.61430406400409865</v>
      </c>
      <c r="T58" t="s">
        <v>24</v>
      </c>
      <c r="AC58" s="9" t="s">
        <v>21</v>
      </c>
      <c r="AD58" s="4">
        <v>2670.394736842105</v>
      </c>
      <c r="AE58" s="5">
        <v>31.034482758620729</v>
      </c>
      <c r="AF58" s="4">
        <v>1388605.2631578946</v>
      </c>
      <c r="AG58" s="5">
        <v>35.984545099220263</v>
      </c>
      <c r="AH58" t="s">
        <v>22</v>
      </c>
      <c r="AJ58" s="9" t="s">
        <v>44</v>
      </c>
      <c r="AK58" s="159">
        <v>19.110169491525422</v>
      </c>
      <c r="AL58" s="5">
        <v>0.5882352941176392</v>
      </c>
      <c r="AM58" s="4">
        <v>1203.9406779661017</v>
      </c>
      <c r="AN58" s="5">
        <v>6.420513029564949E-2</v>
      </c>
      <c r="AO58" t="s">
        <v>34</v>
      </c>
      <c r="AX58" s="9" t="s">
        <v>41</v>
      </c>
      <c r="AY58" s="4">
        <v>39.982269503546092</v>
      </c>
      <c r="AZ58" s="5">
        <v>0.24875621890547858</v>
      </c>
      <c r="BA58" s="4">
        <v>4797.8723404255306</v>
      </c>
      <c r="BB58" s="5">
        <v>8.8277485562952576E-2</v>
      </c>
      <c r="BC58" t="s">
        <v>24</v>
      </c>
    </row>
    <row r="59" spans="1:55" x14ac:dyDescent="0.25">
      <c r="A59" s="9" t="s">
        <v>101</v>
      </c>
      <c r="B59" s="159">
        <v>14.835526315789474</v>
      </c>
      <c r="C59" s="5">
        <v>0.77519379844960945</v>
      </c>
      <c r="D59" s="4">
        <v>815.95394736842104</v>
      </c>
      <c r="E59" s="5">
        <v>3.4859989605384931E-2</v>
      </c>
      <c r="F59" t="s">
        <v>24</v>
      </c>
      <c r="H59" s="9" t="s">
        <v>39</v>
      </c>
      <c r="I59" s="159">
        <v>19.110169491525422</v>
      </c>
      <c r="J59" s="5">
        <v>0.5882352941176392</v>
      </c>
      <c r="K59" s="4">
        <v>8790.6779661016935</v>
      </c>
      <c r="L59" s="5">
        <v>0.46879936406347239</v>
      </c>
      <c r="M59" t="s">
        <v>24</v>
      </c>
      <c r="O59" s="9" t="s">
        <v>73</v>
      </c>
      <c r="P59" s="159">
        <v>17.213740458015266</v>
      </c>
      <c r="Q59" s="5">
        <v>1.5873015873015639</v>
      </c>
      <c r="R59" s="4">
        <v>4991.9847328244268</v>
      </c>
      <c r="S59" s="5">
        <v>0.82141339753575937</v>
      </c>
      <c r="T59" t="s">
        <v>24</v>
      </c>
      <c r="AC59" s="9" t="s">
        <v>101</v>
      </c>
      <c r="AD59" s="4">
        <v>59.34210526315789</v>
      </c>
      <c r="AE59" s="5">
        <v>1.1811023622047123</v>
      </c>
      <c r="AF59" s="4">
        <v>3263.8157894736842</v>
      </c>
      <c r="AG59" s="5">
        <v>8.4283868067651785E-2</v>
      </c>
      <c r="AH59" t="s">
        <v>24</v>
      </c>
      <c r="AJ59" s="9" t="s">
        <v>21</v>
      </c>
      <c r="AK59" s="159">
        <v>1739.6214524069119</v>
      </c>
      <c r="AL59" s="5">
        <v>36.618009589571841</v>
      </c>
      <c r="AM59" s="4">
        <v>904603.15525159403</v>
      </c>
      <c r="AN59" s="5">
        <v>33.501691554556423</v>
      </c>
      <c r="AO59" t="s">
        <v>22</v>
      </c>
      <c r="AX59" s="9" t="s">
        <v>23</v>
      </c>
      <c r="AY59" s="4">
        <v>28.472222222222221</v>
      </c>
      <c r="AZ59" s="5">
        <v>9.1659028414300042E-2</v>
      </c>
      <c r="BA59" s="4">
        <v>227777.77777777778</v>
      </c>
      <c r="BB59" s="5">
        <v>3.4224452515711095</v>
      </c>
      <c r="BC59" t="s">
        <v>24</v>
      </c>
    </row>
    <row r="60" spans="1:55" x14ac:dyDescent="0.25">
      <c r="A60" s="9" t="s">
        <v>51</v>
      </c>
      <c r="B60" s="159">
        <v>7.1587301587301591</v>
      </c>
      <c r="C60" s="5">
        <v>0.57142857142857495</v>
      </c>
      <c r="D60" s="4">
        <v>1002.2222222222223</v>
      </c>
      <c r="E60" s="5">
        <v>0.32061558191728107</v>
      </c>
      <c r="F60" t="s">
        <v>24</v>
      </c>
      <c r="H60" s="9" t="s">
        <v>101</v>
      </c>
      <c r="I60" s="159">
        <v>36.753549658043411</v>
      </c>
      <c r="J60" s="5">
        <v>0.73307139852953807</v>
      </c>
      <c r="K60" s="4">
        <v>2021.4452311923876</v>
      </c>
      <c r="L60" s="5">
        <v>6.6717653245884648E-2</v>
      </c>
      <c r="M60" t="s">
        <v>24</v>
      </c>
      <c r="O60" s="9" t="s">
        <v>59</v>
      </c>
      <c r="P60" s="159">
        <v>17.213740458015266</v>
      </c>
      <c r="Q60" s="5">
        <v>1.5873015873015639</v>
      </c>
      <c r="R60" s="4">
        <v>3098.4732824427479</v>
      </c>
      <c r="S60" s="5">
        <v>0.50984279847047131</v>
      </c>
      <c r="T60" t="s">
        <v>24</v>
      </c>
      <c r="AC60" s="9" t="s">
        <v>101</v>
      </c>
      <c r="AD60" s="4">
        <v>49.451754385964911</v>
      </c>
      <c r="AE60" s="5">
        <v>0.57471264367816166</v>
      </c>
      <c r="AF60" s="4">
        <v>2719.8464912280701</v>
      </c>
      <c r="AG60" s="5">
        <v>7.0482549161578159E-2</v>
      </c>
      <c r="AH60" t="s">
        <v>24</v>
      </c>
      <c r="AJ60" s="9" t="s">
        <v>45</v>
      </c>
      <c r="AK60" s="159">
        <v>1822.3615636804661</v>
      </c>
      <c r="AL60" s="5">
        <v>26.51514582059923</v>
      </c>
      <c r="AM60" s="4">
        <v>36447.231273609323</v>
      </c>
      <c r="AN60" s="5">
        <v>0.98098851660357922</v>
      </c>
      <c r="AO60" t="s">
        <v>22</v>
      </c>
      <c r="AX60" s="9" t="s">
        <v>124</v>
      </c>
      <c r="AY60" s="4">
        <v>28.472222222222221</v>
      </c>
      <c r="AZ60" s="5">
        <v>9.1659028414300042E-2</v>
      </c>
      <c r="BA60" s="4">
        <v>19930.555555555555</v>
      </c>
      <c r="BB60" s="5">
        <v>0.29946395951247207</v>
      </c>
      <c r="BC60" t="s">
        <v>64</v>
      </c>
    </row>
    <row r="61" spans="1:55" x14ac:dyDescent="0.25">
      <c r="A61" s="9" t="s">
        <v>59</v>
      </c>
      <c r="B61" s="159">
        <v>7.1587301587301591</v>
      </c>
      <c r="C61" s="5">
        <v>0.57142857142857495</v>
      </c>
      <c r="D61" s="4">
        <v>1288.5714285714287</v>
      </c>
      <c r="E61" s="5">
        <v>0.41222003389364714</v>
      </c>
      <c r="F61" t="s">
        <v>24</v>
      </c>
      <c r="H61" s="9" t="s">
        <v>30</v>
      </c>
      <c r="I61" s="159">
        <v>22.253289473684212</v>
      </c>
      <c r="J61" s="5">
        <v>0.34052855462032583</v>
      </c>
      <c r="K61" s="4">
        <v>8233.7171052631566</v>
      </c>
      <c r="L61" s="5">
        <v>0.21303892718093043</v>
      </c>
      <c r="M61" t="s">
        <v>24</v>
      </c>
      <c r="O61" s="9" t="s">
        <v>31</v>
      </c>
      <c r="P61" s="159">
        <v>11.65374677002584</v>
      </c>
      <c r="Q61" s="5">
        <v>0.85470085470083446</v>
      </c>
      <c r="R61" s="4">
        <v>61776.511627906977</v>
      </c>
      <c r="S61" s="5">
        <v>9.1207845836200967</v>
      </c>
      <c r="T61" t="s">
        <v>24</v>
      </c>
      <c r="AC61" s="9" t="s">
        <v>30</v>
      </c>
      <c r="AD61" s="4">
        <v>19.780701754385966</v>
      </c>
      <c r="AE61" s="5">
        <v>0.39370078740157083</v>
      </c>
      <c r="AF61" s="4">
        <v>7318.8596491228072</v>
      </c>
      <c r="AG61" s="5">
        <v>0.18900018900018886</v>
      </c>
      <c r="AH61" t="s">
        <v>24</v>
      </c>
      <c r="AJ61" s="9" t="s">
        <v>91</v>
      </c>
      <c r="AK61" s="159">
        <v>13.919753086419753</v>
      </c>
      <c r="AL61" s="5">
        <v>0.52910052910052774</v>
      </c>
      <c r="AM61" s="4">
        <v>2505.5555555555557</v>
      </c>
      <c r="AN61" s="5">
        <v>0.18447537253776697</v>
      </c>
      <c r="AO61" t="s">
        <v>24</v>
      </c>
      <c r="AX61" s="9" t="s">
        <v>124</v>
      </c>
      <c r="AY61" s="4">
        <v>79.964539007092185</v>
      </c>
      <c r="AZ61" s="5">
        <v>0.49751243781095716</v>
      </c>
      <c r="BA61" s="4">
        <v>55975.177304964527</v>
      </c>
      <c r="BB61" s="5">
        <v>1.0299039982344467</v>
      </c>
      <c r="BC61" t="s">
        <v>64</v>
      </c>
    </row>
    <row r="62" spans="1:55" x14ac:dyDescent="0.25">
      <c r="A62" s="9" t="s">
        <v>29</v>
      </c>
      <c r="B62" s="159">
        <v>666.6881439710387</v>
      </c>
      <c r="C62" s="5">
        <v>31.430786267995444</v>
      </c>
      <c r="D62" s="4">
        <v>1263860.8578738512</v>
      </c>
      <c r="E62" s="5">
        <v>55.620008604492305</v>
      </c>
      <c r="F62" t="s">
        <v>24</v>
      </c>
      <c r="H62" s="9" t="s">
        <v>31</v>
      </c>
      <c r="I62" s="159">
        <v>25.626904921201309</v>
      </c>
      <c r="J62" s="5">
        <v>0.56280712121937526</v>
      </c>
      <c r="K62" s="4">
        <v>105326.49540960453</v>
      </c>
      <c r="L62" s="5">
        <v>3.4972101021480553</v>
      </c>
      <c r="M62" t="s">
        <v>24</v>
      </c>
      <c r="O62" s="9" t="s">
        <v>92</v>
      </c>
      <c r="P62" s="159">
        <v>28.472222222222221</v>
      </c>
      <c r="Q62" s="5">
        <v>9.1659028414300042E-2</v>
      </c>
      <c r="R62" s="4">
        <v>21354.166666666668</v>
      </c>
      <c r="S62" s="5">
        <v>0.32085424233479154</v>
      </c>
      <c r="T62" t="s">
        <v>24</v>
      </c>
      <c r="AC62" s="9" t="s">
        <v>30</v>
      </c>
      <c r="AD62" s="4">
        <v>24.725877192982455</v>
      </c>
      <c r="AE62" s="5">
        <v>0.28735632183908083</v>
      </c>
      <c r="AF62" s="4">
        <v>9148.5745614035077</v>
      </c>
      <c r="AG62" s="5">
        <v>0.23707766536167196</v>
      </c>
      <c r="AH62" t="s">
        <v>24</v>
      </c>
      <c r="AJ62" s="9" t="s">
        <v>32</v>
      </c>
      <c r="AK62" s="159">
        <v>27.839506172839506</v>
      </c>
      <c r="AL62" s="5">
        <v>1.0582010582010555</v>
      </c>
      <c r="AM62" s="4">
        <v>3674.8148148148148</v>
      </c>
      <c r="AN62" s="5">
        <v>0.2705638797220582</v>
      </c>
      <c r="AO62" t="s">
        <v>24</v>
      </c>
      <c r="AX62" s="9" t="s">
        <v>185</v>
      </c>
      <c r="AY62" s="4">
        <v>39.982269503546092</v>
      </c>
      <c r="AZ62" s="5">
        <v>0.24875621890547858</v>
      </c>
      <c r="BA62" s="4">
        <v>23189.716312056735</v>
      </c>
      <c r="BB62" s="5">
        <v>0.42667451355427088</v>
      </c>
      <c r="BC62" t="s">
        <v>106</v>
      </c>
    </row>
    <row r="63" spans="1:55" x14ac:dyDescent="0.25">
      <c r="A63" s="9" t="s">
        <v>96</v>
      </c>
      <c r="B63" s="159">
        <v>14.835526315789474</v>
      </c>
      <c r="C63" s="5">
        <v>0.77519379844960945</v>
      </c>
      <c r="D63" s="4">
        <v>652.76315789473688</v>
      </c>
      <c r="E63" s="5">
        <v>2.7887991684307945E-2</v>
      </c>
      <c r="F63" t="s">
        <v>24</v>
      </c>
      <c r="H63" s="9" t="s">
        <v>29</v>
      </c>
      <c r="I63" s="159">
        <v>71.140834420876416</v>
      </c>
      <c r="J63" s="5">
        <v>1.4293115955164037</v>
      </c>
      <c r="K63" s="4">
        <v>144601.54361426362</v>
      </c>
      <c r="L63" s="5">
        <v>4.6667431512701238</v>
      </c>
      <c r="M63" t="s">
        <v>24</v>
      </c>
      <c r="O63" s="9" t="s">
        <v>35</v>
      </c>
      <c r="P63" s="159">
        <v>16.244279740418566</v>
      </c>
      <c r="Q63" s="5">
        <v>0.58000355892197208</v>
      </c>
      <c r="R63" s="4">
        <v>3005.1917519774347</v>
      </c>
      <c r="S63" s="5">
        <v>0.21981784893071854</v>
      </c>
      <c r="T63" t="s">
        <v>24</v>
      </c>
      <c r="AC63" s="9" t="s">
        <v>124</v>
      </c>
      <c r="AD63" s="4">
        <v>49.451754385964911</v>
      </c>
      <c r="AE63" s="5">
        <v>0.57471264367816166</v>
      </c>
      <c r="AF63" s="4">
        <v>34616.228070175435</v>
      </c>
      <c r="AG63" s="5">
        <v>0.8970506256928128</v>
      </c>
      <c r="AH63" t="s">
        <v>64</v>
      </c>
      <c r="AJ63" s="9" t="s">
        <v>25</v>
      </c>
      <c r="AK63" s="159">
        <v>16.850227420402859</v>
      </c>
      <c r="AL63" s="5">
        <v>0.46140065825104926</v>
      </c>
      <c r="AM63" s="4">
        <v>842.51137102014297</v>
      </c>
      <c r="AN63" s="5">
        <v>3.8391862559687601E-2</v>
      </c>
      <c r="AO63" t="s">
        <v>24</v>
      </c>
      <c r="AX63" s="9" t="s">
        <v>184</v>
      </c>
      <c r="AY63" s="4">
        <v>56.944444444444443</v>
      </c>
      <c r="AZ63" s="5">
        <v>0.18331805682860008</v>
      </c>
      <c r="BA63" s="4">
        <v>113888.88888888889</v>
      </c>
      <c r="BB63" s="5">
        <v>1.7112226257855547</v>
      </c>
      <c r="BC63" t="s">
        <v>106</v>
      </c>
    </row>
    <row r="64" spans="1:55" x14ac:dyDescent="0.25">
      <c r="A64" s="9" t="s">
        <v>133</v>
      </c>
      <c r="B64" s="159">
        <v>7.1587301587301591</v>
      </c>
      <c r="C64" s="5">
        <v>0.57142857142857495</v>
      </c>
      <c r="D64" s="4">
        <v>1288.5714285714287</v>
      </c>
      <c r="E64" s="5">
        <v>0.41222003389364714</v>
      </c>
      <c r="F64" t="s">
        <v>24</v>
      </c>
      <c r="H64" s="9" t="s">
        <v>92</v>
      </c>
      <c r="I64" s="159">
        <v>43.836046684507878</v>
      </c>
      <c r="J64" s="5">
        <v>0.87559161595672008</v>
      </c>
      <c r="K64" s="4">
        <v>54093.094892952715</v>
      </c>
      <c r="L64" s="5">
        <v>2.122146699717725</v>
      </c>
      <c r="M64" t="s">
        <v>24</v>
      </c>
      <c r="O64" s="9" t="s">
        <v>48</v>
      </c>
      <c r="P64" s="159">
        <v>25.820610687022903</v>
      </c>
      <c r="Q64" s="5">
        <v>2.3809523809523463</v>
      </c>
      <c r="R64" s="4">
        <v>2452.9580152671756</v>
      </c>
      <c r="S64" s="5">
        <v>0.40362554878912316</v>
      </c>
      <c r="T64" t="s">
        <v>24</v>
      </c>
      <c r="AC64" s="9" t="s">
        <v>74</v>
      </c>
      <c r="AD64" s="4">
        <v>24.725877192982455</v>
      </c>
      <c r="AE64" s="5">
        <v>0.28735632183908083</v>
      </c>
      <c r="AF64" s="4">
        <v>1557.7302631578948</v>
      </c>
      <c r="AG64" s="5">
        <v>4.0367278156176585E-2</v>
      </c>
      <c r="AH64" t="s">
        <v>34</v>
      </c>
      <c r="AJ64" s="9" t="s">
        <v>40</v>
      </c>
      <c r="AK64" s="159">
        <v>651.49659695377795</v>
      </c>
      <c r="AL64" s="5">
        <v>22.512443297528833</v>
      </c>
      <c r="AM64" s="4">
        <v>309929.3248422374</v>
      </c>
      <c r="AN64" s="5">
        <v>19.458911376748507</v>
      </c>
      <c r="AO64" t="s">
        <v>24</v>
      </c>
      <c r="AX64" s="9" t="s">
        <v>168</v>
      </c>
      <c r="AY64" s="4">
        <v>39.982269503546092</v>
      </c>
      <c r="AZ64" s="5">
        <v>0.24875621890547858</v>
      </c>
      <c r="BA64" s="4">
        <v>59973.404255319139</v>
      </c>
      <c r="BB64" s="5">
        <v>1.1034685695369073</v>
      </c>
      <c r="BC64" t="s">
        <v>106</v>
      </c>
    </row>
    <row r="65" spans="1:55" x14ac:dyDescent="0.25">
      <c r="A65" s="9" t="s">
        <v>38</v>
      </c>
      <c r="B65" s="159">
        <v>7.1587301587301591</v>
      </c>
      <c r="C65" s="5">
        <v>0.57142857142857495</v>
      </c>
      <c r="D65" s="4">
        <v>701.55555555555554</v>
      </c>
      <c r="E65" s="5">
        <v>0.2244309073420967</v>
      </c>
      <c r="F65" t="s">
        <v>24</v>
      </c>
      <c r="H65" s="9" t="s">
        <v>129</v>
      </c>
      <c r="I65" s="159">
        <v>19.445435622955692</v>
      </c>
      <c r="J65" s="5">
        <v>0.49096804075960498</v>
      </c>
      <c r="K65" s="4">
        <v>9333.8090990187338</v>
      </c>
      <c r="L65" s="5">
        <v>0.36718568974416688</v>
      </c>
      <c r="M65" t="s">
        <v>24</v>
      </c>
      <c r="O65" s="9" t="s">
        <v>180</v>
      </c>
      <c r="P65" s="159">
        <v>8.6068702290076331</v>
      </c>
      <c r="Q65" s="5">
        <v>0.79365079365078195</v>
      </c>
      <c r="R65" s="4">
        <v>3743.9885496183206</v>
      </c>
      <c r="S65" s="5">
        <v>0.61606004815181969</v>
      </c>
      <c r="T65" t="s">
        <v>24</v>
      </c>
      <c r="AC65" s="9" t="s">
        <v>176</v>
      </c>
      <c r="AD65" s="4">
        <v>19.780701754385966</v>
      </c>
      <c r="AE65" s="5">
        <v>0.39370078740157083</v>
      </c>
      <c r="AF65" s="4">
        <v>1246.1842105263158</v>
      </c>
      <c r="AG65" s="5">
        <v>3.2181113262194319E-2</v>
      </c>
      <c r="AH65" t="s">
        <v>34</v>
      </c>
      <c r="AJ65" s="9" t="s">
        <v>39</v>
      </c>
      <c r="AK65" s="159">
        <v>19.110169491525422</v>
      </c>
      <c r="AL65" s="5">
        <v>0.5882352941176392</v>
      </c>
      <c r="AM65" s="4">
        <v>8790.6779661016935</v>
      </c>
      <c r="AN65" s="5">
        <v>0.46879936406347239</v>
      </c>
      <c r="AO65" t="s">
        <v>24</v>
      </c>
      <c r="AX65" s="9" t="s">
        <v>177</v>
      </c>
      <c r="AY65" s="4">
        <v>17.213740458015266</v>
      </c>
      <c r="AZ65" s="5">
        <v>1.5873015873015639</v>
      </c>
      <c r="BA65" s="4">
        <v>36148.854961832061</v>
      </c>
      <c r="BB65" s="5">
        <v>5.9481659821554995</v>
      </c>
      <c r="BC65" t="s">
        <v>106</v>
      </c>
    </row>
    <row r="66" spans="1:55" x14ac:dyDescent="0.25">
      <c r="A66" s="9" t="s">
        <v>171</v>
      </c>
      <c r="B66" s="159">
        <v>7.1587301587301591</v>
      </c>
      <c r="C66" s="5">
        <v>0.57142857142857495</v>
      </c>
      <c r="D66" s="4">
        <v>2505.5555555555557</v>
      </c>
      <c r="E66" s="5">
        <v>0.80153895479320258</v>
      </c>
      <c r="F66" t="s">
        <v>24</v>
      </c>
      <c r="H66" s="9" t="s">
        <v>35</v>
      </c>
      <c r="I66" s="159">
        <v>19.780701754385966</v>
      </c>
      <c r="J66" s="5">
        <v>0.39370078740157083</v>
      </c>
      <c r="K66" s="4">
        <v>3659.4298245614036</v>
      </c>
      <c r="L66" s="5">
        <v>9.4500094500094431E-2</v>
      </c>
      <c r="M66" t="s">
        <v>24</v>
      </c>
      <c r="O66" s="9" t="s">
        <v>36</v>
      </c>
      <c r="P66" s="159">
        <v>23.307493540051681</v>
      </c>
      <c r="Q66" s="5">
        <v>1.7094017094016689</v>
      </c>
      <c r="R66" s="4">
        <v>4078.8113695090442</v>
      </c>
      <c r="S66" s="5">
        <v>0.6022023399862354</v>
      </c>
      <c r="T66" t="s">
        <v>24</v>
      </c>
      <c r="AC66" s="9" t="s">
        <v>31</v>
      </c>
      <c r="AD66" s="4">
        <v>39.561403508771932</v>
      </c>
      <c r="AE66" s="5">
        <v>0.78740157480314166</v>
      </c>
      <c r="AF66" s="4">
        <v>163111.66666666669</v>
      </c>
      <c r="AG66" s="5">
        <v>4.2121501580961018</v>
      </c>
      <c r="AH66" t="s">
        <v>24</v>
      </c>
      <c r="AJ66" s="9" t="s">
        <v>101</v>
      </c>
      <c r="AK66" s="159">
        <v>36.753549658043411</v>
      </c>
      <c r="AL66" s="5">
        <v>0.73307139852953807</v>
      </c>
      <c r="AM66" s="4">
        <v>2021.4452311923876</v>
      </c>
      <c r="AN66" s="5">
        <v>6.6717653245884648E-2</v>
      </c>
      <c r="AO66" t="s">
        <v>24</v>
      </c>
      <c r="AX66" s="9" t="s">
        <v>177</v>
      </c>
      <c r="AY66" s="4">
        <v>23.307493540051681</v>
      </c>
      <c r="AZ66" s="5">
        <v>1.7094017094016689</v>
      </c>
      <c r="BA66" s="4">
        <v>48945.736434108527</v>
      </c>
      <c r="BB66" s="5">
        <v>7.2264280798348235</v>
      </c>
      <c r="BC66" t="s">
        <v>106</v>
      </c>
    </row>
    <row r="67" spans="1:55" x14ac:dyDescent="0.25">
      <c r="A67" s="9" t="s">
        <v>41</v>
      </c>
      <c r="B67" s="159">
        <v>7.1587301587301591</v>
      </c>
      <c r="C67" s="5">
        <v>0.57142857142857495</v>
      </c>
      <c r="D67" s="4">
        <v>859.04761904761904</v>
      </c>
      <c r="E67" s="5">
        <v>0.27481335592909806</v>
      </c>
      <c r="F67" t="s">
        <v>24</v>
      </c>
      <c r="H67" s="9" t="s">
        <v>48</v>
      </c>
      <c r="I67" s="159">
        <v>24.725877192982455</v>
      </c>
      <c r="J67" s="5">
        <v>0.28735632183908083</v>
      </c>
      <c r="K67" s="4">
        <v>2348.9583333333335</v>
      </c>
      <c r="L67" s="5">
        <v>6.0871292457726593E-2</v>
      </c>
      <c r="M67" t="s">
        <v>24</v>
      </c>
      <c r="O67" s="9" t="s">
        <v>103</v>
      </c>
      <c r="P67" s="159">
        <v>11.65374677002584</v>
      </c>
      <c r="Q67" s="5">
        <v>0.85470085470083446</v>
      </c>
      <c r="R67" s="4">
        <v>1748.062015503876</v>
      </c>
      <c r="S67" s="5">
        <v>0.25808671713695802</v>
      </c>
      <c r="T67" t="s">
        <v>24</v>
      </c>
      <c r="AC67" s="9" t="s">
        <v>31</v>
      </c>
      <c r="AD67" s="4">
        <v>24.725877192982455</v>
      </c>
      <c r="AE67" s="5">
        <v>0.28735632183908083</v>
      </c>
      <c r="AF67" s="4">
        <v>145635.41666666666</v>
      </c>
      <c r="AG67" s="5">
        <v>3.7740201323790483</v>
      </c>
      <c r="AH67" t="s">
        <v>24</v>
      </c>
      <c r="AJ67" s="9" t="s">
        <v>30</v>
      </c>
      <c r="AK67" s="159">
        <v>22.253289473684212</v>
      </c>
      <c r="AL67" s="5">
        <v>0.34052855462032583</v>
      </c>
      <c r="AM67" s="4">
        <v>8233.7171052631566</v>
      </c>
      <c r="AN67" s="5">
        <v>0.21303892718093043</v>
      </c>
      <c r="AO67" t="s">
        <v>24</v>
      </c>
      <c r="AX67" s="9" t="s">
        <v>177</v>
      </c>
      <c r="AY67" s="4">
        <v>56.944444444444443</v>
      </c>
      <c r="AZ67" s="5">
        <v>0.18331805682860008</v>
      </c>
      <c r="BA67" s="4">
        <v>119583.33333333333</v>
      </c>
      <c r="BB67" s="5">
        <v>1.7967837570748324</v>
      </c>
      <c r="BC67" t="s">
        <v>106</v>
      </c>
    </row>
    <row r="68" spans="1:55" x14ac:dyDescent="0.25">
      <c r="A68" s="9" t="s">
        <v>77</v>
      </c>
      <c r="B68" s="159">
        <v>14.835526315789474</v>
      </c>
      <c r="C68" s="5">
        <v>0.77519379844960945</v>
      </c>
      <c r="D68" s="4">
        <v>29522.697368421053</v>
      </c>
      <c r="E68" s="5">
        <v>1.2612978057221094</v>
      </c>
      <c r="F68" t="s">
        <v>24</v>
      </c>
      <c r="H68" s="9" t="s">
        <v>95</v>
      </c>
      <c r="I68" s="159">
        <v>19.780701754385966</v>
      </c>
      <c r="J68" s="5">
        <v>0.39370078740157083</v>
      </c>
      <c r="K68" s="4">
        <v>5340.7894736842109</v>
      </c>
      <c r="L68" s="5">
        <v>0.13791905683797567</v>
      </c>
      <c r="M68" t="s">
        <v>24</v>
      </c>
      <c r="O68" s="9" t="s">
        <v>37</v>
      </c>
      <c r="P68" s="159">
        <v>18.539546225614927</v>
      </c>
      <c r="Q68" s="5">
        <v>0.44265491103254101</v>
      </c>
      <c r="R68" s="4">
        <v>2224.7455470737914</v>
      </c>
      <c r="S68" s="5">
        <v>0.11064213913186188</v>
      </c>
      <c r="T68" t="s">
        <v>24</v>
      </c>
      <c r="AC68" s="9" t="s">
        <v>29</v>
      </c>
      <c r="AD68" s="4">
        <v>158.24561403508773</v>
      </c>
      <c r="AE68" s="5">
        <v>3.1496062992125666</v>
      </c>
      <c r="AF68" s="4">
        <v>348140.35087719298</v>
      </c>
      <c r="AG68" s="5">
        <v>8.9902792605495225</v>
      </c>
      <c r="AH68" t="s">
        <v>24</v>
      </c>
      <c r="AJ68" s="9" t="s">
        <v>31</v>
      </c>
      <c r="AK68" s="159">
        <v>25.626904921201309</v>
      </c>
      <c r="AL68" s="5">
        <v>0.56280712121937526</v>
      </c>
      <c r="AM68" s="4">
        <v>105326.49540960453</v>
      </c>
      <c r="AN68" s="5">
        <v>3.4972101021480553</v>
      </c>
      <c r="AO68" t="s">
        <v>24</v>
      </c>
      <c r="AX68" s="9" t="s">
        <v>177</v>
      </c>
      <c r="AY68" s="4">
        <v>39.982269503546092</v>
      </c>
      <c r="AZ68" s="5">
        <v>0.24875621890547858</v>
      </c>
      <c r="BA68" s="4">
        <v>83962.765957446798</v>
      </c>
      <c r="BB68" s="5">
        <v>1.5448559973516705</v>
      </c>
      <c r="BC68" t="s">
        <v>106</v>
      </c>
    </row>
    <row r="69" spans="1:55" x14ac:dyDescent="0.25">
      <c r="A69" s="9" t="s">
        <v>26</v>
      </c>
      <c r="B69" s="159">
        <v>50.359782790309104</v>
      </c>
      <c r="C69" s="5">
        <v>2.4818264515108348</v>
      </c>
      <c r="D69" s="4">
        <v>1360.4695697577276</v>
      </c>
      <c r="E69" s="5">
        <v>0.1712328569896989</v>
      </c>
      <c r="F69" t="s">
        <v>27</v>
      </c>
      <c r="H69" s="9" t="s">
        <v>175</v>
      </c>
      <c r="I69" s="159">
        <v>19.780701754385966</v>
      </c>
      <c r="J69" s="5">
        <v>0.39370078740157083</v>
      </c>
      <c r="K69" s="4">
        <v>7121.0526315789475</v>
      </c>
      <c r="L69" s="5">
        <v>0.18389207578396752</v>
      </c>
      <c r="M69" t="s">
        <v>24</v>
      </c>
      <c r="O69" s="9" t="s">
        <v>133</v>
      </c>
      <c r="P69" s="159">
        <v>39.982269503546092</v>
      </c>
      <c r="Q69" s="5">
        <v>0.24875621890547858</v>
      </c>
      <c r="R69" s="4">
        <v>7196.8085106382969</v>
      </c>
      <c r="S69" s="5">
        <v>0.1324162283444289</v>
      </c>
      <c r="T69" t="s">
        <v>24</v>
      </c>
      <c r="AC69" s="9" t="s">
        <v>29</v>
      </c>
      <c r="AD69" s="4">
        <v>74.17763157894737</v>
      </c>
      <c r="AE69" s="5">
        <v>0.86206896551724255</v>
      </c>
      <c r="AF69" s="4">
        <v>134632.40131578947</v>
      </c>
      <c r="AG69" s="5">
        <v>3.488886183498118</v>
      </c>
      <c r="AH69" t="s">
        <v>24</v>
      </c>
      <c r="AJ69" s="9" t="s">
        <v>29</v>
      </c>
      <c r="AK69" s="159">
        <v>71.140834420876416</v>
      </c>
      <c r="AL69" s="5">
        <v>1.4293115955164037</v>
      </c>
      <c r="AM69" s="4">
        <v>144601.54361426362</v>
      </c>
      <c r="AN69" s="5">
        <v>4.6667431512701238</v>
      </c>
      <c r="AO69" t="s">
        <v>24</v>
      </c>
      <c r="AX69" s="9" t="s">
        <v>179</v>
      </c>
      <c r="AY69" s="4">
        <v>8.6068702290076331</v>
      </c>
      <c r="AZ69" s="5">
        <v>0.79365079365078195</v>
      </c>
      <c r="BA69" s="4">
        <v>18074.427480916031</v>
      </c>
      <c r="BB69" s="5">
        <v>2.9740829910777498</v>
      </c>
      <c r="BC69" t="s">
        <v>106</v>
      </c>
    </row>
    <row r="70" spans="1:55" x14ac:dyDescent="0.25">
      <c r="A70" s="9" t="s">
        <v>47</v>
      </c>
      <c r="B70" s="159">
        <v>44.990735171261491</v>
      </c>
      <c r="C70" s="5">
        <v>2.0532550229394038</v>
      </c>
      <c r="D70" s="4">
        <v>14621.988930659982</v>
      </c>
      <c r="E70" s="5">
        <v>1.4218695199593296</v>
      </c>
      <c r="F70" t="s">
        <v>27</v>
      </c>
      <c r="H70" s="9" t="s">
        <v>133</v>
      </c>
      <c r="I70" s="159">
        <v>19.780701754385966</v>
      </c>
      <c r="J70" s="5">
        <v>0.39370078740157083</v>
      </c>
      <c r="K70" s="4">
        <v>3560.5263157894738</v>
      </c>
      <c r="L70" s="5">
        <v>9.1946037891983759E-2</v>
      </c>
      <c r="M70" t="s">
        <v>24</v>
      </c>
      <c r="O70" s="9" t="s">
        <v>183</v>
      </c>
      <c r="P70" s="159">
        <v>11.65374677002584</v>
      </c>
      <c r="Q70" s="5">
        <v>0.85470085470083446</v>
      </c>
      <c r="R70" s="4">
        <v>1363.4883720930234</v>
      </c>
      <c r="S70" s="5">
        <v>0.20130763936682727</v>
      </c>
      <c r="T70" t="s">
        <v>24</v>
      </c>
      <c r="AC70" s="9" t="s">
        <v>92</v>
      </c>
      <c r="AD70" s="4">
        <v>49.451754385964911</v>
      </c>
      <c r="AE70" s="5">
        <v>0.57471264367816166</v>
      </c>
      <c r="AF70" s="4">
        <v>55633.223684210519</v>
      </c>
      <c r="AG70" s="5">
        <v>1.4416885055777346</v>
      </c>
      <c r="AH70" t="s">
        <v>24</v>
      </c>
      <c r="AJ70" s="9" t="s">
        <v>92</v>
      </c>
      <c r="AK70" s="159">
        <v>43.836046684507878</v>
      </c>
      <c r="AL70" s="5">
        <v>0.87559161595672008</v>
      </c>
      <c r="AM70" s="4">
        <v>54093.094892952715</v>
      </c>
      <c r="AN70" s="5">
        <v>2.122146699717725</v>
      </c>
      <c r="AO70" t="s">
        <v>24</v>
      </c>
      <c r="AX70" s="9" t="s">
        <v>179</v>
      </c>
      <c r="AY70" s="4">
        <v>56.944444444444443</v>
      </c>
      <c r="AZ70" s="5">
        <v>0.18331805682860008</v>
      </c>
      <c r="BA70" s="4">
        <v>119583.33333333333</v>
      </c>
      <c r="BB70" s="5">
        <v>1.7967837570748324</v>
      </c>
      <c r="BC70" t="s">
        <v>106</v>
      </c>
    </row>
    <row r="71" spans="1:55" x14ac:dyDescent="0.25">
      <c r="A71" s="9" t="s">
        <v>174</v>
      </c>
      <c r="B71" s="159">
        <v>14.835526315789474</v>
      </c>
      <c r="C71" s="5">
        <v>0.77519379844960945</v>
      </c>
      <c r="D71" s="4">
        <v>890.13157894736844</v>
      </c>
      <c r="E71" s="5">
        <v>3.8029079569510828E-2</v>
      </c>
      <c r="F71" t="s">
        <v>27</v>
      </c>
      <c r="H71" s="9" t="s">
        <v>41</v>
      </c>
      <c r="I71" s="159">
        <v>19.780701754385966</v>
      </c>
      <c r="J71" s="5">
        <v>0.39370078740157083</v>
      </c>
      <c r="K71" s="4">
        <v>2373.6842105263158</v>
      </c>
      <c r="L71" s="5">
        <v>6.1297358594655849E-2</v>
      </c>
      <c r="M71" t="s">
        <v>24</v>
      </c>
      <c r="O71" s="9" t="s">
        <v>41</v>
      </c>
      <c r="P71" s="159">
        <v>28.005650566213369</v>
      </c>
      <c r="Q71" s="5">
        <v>0.924542151268266</v>
      </c>
      <c r="R71" s="4">
        <v>3360.6780679456037</v>
      </c>
      <c r="S71" s="5">
        <v>0.23224247123884389</v>
      </c>
      <c r="T71" t="s">
        <v>24</v>
      </c>
      <c r="AC71" s="9" t="s">
        <v>129</v>
      </c>
      <c r="AD71" s="4">
        <v>19.780701754385966</v>
      </c>
      <c r="AE71" s="5">
        <v>0.39370078740157083</v>
      </c>
      <c r="AF71" s="4">
        <v>9494.7368421052633</v>
      </c>
      <c r="AG71" s="5">
        <v>0.24518943437862339</v>
      </c>
      <c r="AH71" t="s">
        <v>24</v>
      </c>
      <c r="AJ71" s="9" t="s">
        <v>129</v>
      </c>
      <c r="AK71" s="159">
        <v>19.445435622955692</v>
      </c>
      <c r="AL71" s="5">
        <v>0.49096804075960498</v>
      </c>
      <c r="AM71" s="4">
        <v>9333.8090990187338</v>
      </c>
      <c r="AN71" s="5">
        <v>0.36718568974416688</v>
      </c>
      <c r="AO71" t="s">
        <v>24</v>
      </c>
      <c r="AX71" s="9" t="s">
        <v>179</v>
      </c>
      <c r="AY71" s="4">
        <v>39.982269503546092</v>
      </c>
      <c r="AZ71" s="5">
        <v>0.24875621890547858</v>
      </c>
      <c r="BA71" s="4">
        <v>83962.765957446798</v>
      </c>
      <c r="BB71" s="5">
        <v>1.5448559973516705</v>
      </c>
      <c r="BC71" t="s">
        <v>106</v>
      </c>
    </row>
    <row r="72" spans="1:55" x14ac:dyDescent="0.25">
      <c r="A72" s="9" t="s">
        <v>166</v>
      </c>
      <c r="B72" s="159">
        <v>36.08</v>
      </c>
      <c r="C72" s="5">
        <v>1.3605442176870748</v>
      </c>
      <c r="D72" s="4">
        <v>57728</v>
      </c>
      <c r="E72" s="5">
        <v>10.762633481880096</v>
      </c>
      <c r="F72" t="s">
        <v>106</v>
      </c>
      <c r="H72" s="9" t="s">
        <v>63</v>
      </c>
      <c r="I72" s="159">
        <v>19.110169491525422</v>
      </c>
      <c r="J72" s="5">
        <v>0.5882352941176392</v>
      </c>
      <c r="K72" s="4">
        <v>187279.66101694913</v>
      </c>
      <c r="L72" s="5">
        <v>9.9874647126565854</v>
      </c>
      <c r="M72" t="s">
        <v>64</v>
      </c>
      <c r="O72" s="9" t="s">
        <v>23</v>
      </c>
      <c r="P72" s="159">
        <v>28.472222222222221</v>
      </c>
      <c r="Q72" s="5">
        <v>9.1659028414300042E-2</v>
      </c>
      <c r="R72" s="4">
        <v>227777.77777777778</v>
      </c>
      <c r="S72" s="5">
        <v>3.4224452515711095</v>
      </c>
      <c r="T72" t="s">
        <v>24</v>
      </c>
      <c r="AC72" s="9" t="s">
        <v>35</v>
      </c>
      <c r="AD72" s="4">
        <v>19.780701754385966</v>
      </c>
      <c r="AE72" s="5">
        <v>0.39370078740157083</v>
      </c>
      <c r="AF72" s="4">
        <v>3659.4298245614036</v>
      </c>
      <c r="AG72" s="5">
        <v>9.4500094500094431E-2</v>
      </c>
      <c r="AH72" t="s">
        <v>24</v>
      </c>
      <c r="AJ72" s="9" t="s">
        <v>35</v>
      </c>
      <c r="AK72" s="159">
        <v>19.780701754385966</v>
      </c>
      <c r="AL72" s="5">
        <v>0.39370078740157083</v>
      </c>
      <c r="AM72" s="4">
        <v>3659.4298245614036</v>
      </c>
      <c r="AN72" s="5">
        <v>9.4500094500094431E-2</v>
      </c>
      <c r="AO72" t="s">
        <v>24</v>
      </c>
      <c r="AX72" s="9" t="s">
        <v>166</v>
      </c>
      <c r="AY72" s="4">
        <v>17.213740458015266</v>
      </c>
      <c r="AZ72" s="5">
        <v>1.5873015873015639</v>
      </c>
      <c r="BA72" s="4">
        <v>27541.984732824425</v>
      </c>
      <c r="BB72" s="5">
        <v>4.5319359864041893</v>
      </c>
      <c r="BC72" t="s">
        <v>106</v>
      </c>
    </row>
    <row r="73" spans="1:55" x14ac:dyDescent="0.25">
      <c r="A73" s="9" t="s">
        <v>168</v>
      </c>
      <c r="B73" s="159">
        <v>18.04</v>
      </c>
      <c r="C73" s="5">
        <v>0.68027210884353739</v>
      </c>
      <c r="D73" s="4">
        <v>27060</v>
      </c>
      <c r="E73" s="5">
        <v>5.0449844446312948</v>
      </c>
      <c r="F73" t="s">
        <v>106</v>
      </c>
      <c r="H73" s="9" t="s">
        <v>124</v>
      </c>
      <c r="I73" s="159">
        <v>34.280961938745165</v>
      </c>
      <c r="J73" s="5">
        <v>0.58147396889790048</v>
      </c>
      <c r="K73" s="4">
        <v>23996.673357121617</v>
      </c>
      <c r="L73" s="5">
        <v>0.80522048115557021</v>
      </c>
      <c r="M73" t="s">
        <v>64</v>
      </c>
      <c r="O73" s="9" t="s">
        <v>124</v>
      </c>
      <c r="P73" s="159">
        <v>54.218380614657207</v>
      </c>
      <c r="Q73" s="5">
        <v>0.29458573311262859</v>
      </c>
      <c r="R73" s="4">
        <v>37952.866430260037</v>
      </c>
      <c r="S73" s="5">
        <v>0.66468397887345931</v>
      </c>
      <c r="T73" t="s">
        <v>64</v>
      </c>
      <c r="AC73" s="9" t="s">
        <v>48</v>
      </c>
      <c r="AD73" s="4">
        <v>24.725877192982455</v>
      </c>
      <c r="AE73" s="5">
        <v>0.28735632183908083</v>
      </c>
      <c r="AF73" s="4">
        <v>2348.9583333333335</v>
      </c>
      <c r="AG73" s="5">
        <v>6.0871292457726593E-2</v>
      </c>
      <c r="AH73" t="s">
        <v>24</v>
      </c>
      <c r="AJ73" s="9" t="s">
        <v>48</v>
      </c>
      <c r="AK73" s="159">
        <v>24.725877192982455</v>
      </c>
      <c r="AL73" s="5">
        <v>0.28735632183908083</v>
      </c>
      <c r="AM73" s="4">
        <v>2348.9583333333335</v>
      </c>
      <c r="AN73" s="5">
        <v>6.0871292457726593E-2</v>
      </c>
      <c r="AO73" t="s">
        <v>24</v>
      </c>
      <c r="AX73" s="9" t="s">
        <v>166</v>
      </c>
      <c r="AY73" s="4">
        <v>11.65374677002584</v>
      </c>
      <c r="AZ73" s="5">
        <v>0.85470085470083446</v>
      </c>
      <c r="BA73" s="4">
        <v>18645.994832041346</v>
      </c>
      <c r="BB73" s="5">
        <v>2.752924982794219</v>
      </c>
      <c r="BC73" t="s">
        <v>106</v>
      </c>
    </row>
    <row r="74" spans="1:55" x14ac:dyDescent="0.25">
      <c r="A74" s="156"/>
      <c r="B74" s="157"/>
      <c r="C74" s="158"/>
      <c r="D74" s="157"/>
      <c r="E74" s="158"/>
      <c r="H74" s="9" t="s">
        <v>177</v>
      </c>
      <c r="I74" s="159">
        <v>22.253289473684212</v>
      </c>
      <c r="J74" s="5">
        <v>0.34052855462032583</v>
      </c>
      <c r="K74" s="4">
        <v>46731.90789473684</v>
      </c>
      <c r="L74" s="5">
        <v>1.2091398569728482</v>
      </c>
      <c r="M74" t="s">
        <v>106</v>
      </c>
      <c r="O74" s="9" t="s">
        <v>185</v>
      </c>
      <c r="P74" s="159">
        <v>39.982269503546092</v>
      </c>
      <c r="Q74" s="5">
        <v>0.24875621890547858</v>
      </c>
      <c r="R74" s="4">
        <v>23189.716312056735</v>
      </c>
      <c r="S74" s="5">
        <v>0.42667451355427088</v>
      </c>
      <c r="T74" t="s">
        <v>106</v>
      </c>
      <c r="AC74" s="9" t="s">
        <v>95</v>
      </c>
      <c r="AD74" s="4">
        <v>19.780701754385966</v>
      </c>
      <c r="AE74" s="5">
        <v>0.39370078740157083</v>
      </c>
      <c r="AF74" s="4">
        <v>5340.7894736842109</v>
      </c>
      <c r="AG74" s="5">
        <v>0.13791905683797567</v>
      </c>
      <c r="AH74" t="s">
        <v>24</v>
      </c>
      <c r="AJ74" s="9" t="s">
        <v>95</v>
      </c>
      <c r="AK74" s="159">
        <v>19.780701754385966</v>
      </c>
      <c r="AL74" s="5">
        <v>0.39370078740157083</v>
      </c>
      <c r="AM74" s="4">
        <v>5340.7894736842109</v>
      </c>
      <c r="AN74" s="5">
        <v>0.13791905683797567</v>
      </c>
      <c r="AO74" t="s">
        <v>24</v>
      </c>
      <c r="AX74" s="9" t="s">
        <v>166</v>
      </c>
      <c r="AY74" s="4">
        <v>199.30555555555557</v>
      </c>
      <c r="AZ74" s="5">
        <v>0.64161319890010038</v>
      </c>
      <c r="BA74" s="4">
        <v>318888.88888888893</v>
      </c>
      <c r="BB74" s="5">
        <v>4.791423352199554</v>
      </c>
      <c r="BC74" t="s">
        <v>106</v>
      </c>
    </row>
    <row r="75" spans="1:55" x14ac:dyDescent="0.25">
      <c r="H75" s="9" t="s">
        <v>166</v>
      </c>
      <c r="I75" s="159">
        <v>13.919753086419753</v>
      </c>
      <c r="J75" s="5">
        <v>0.52910052910052774</v>
      </c>
      <c r="K75" s="4">
        <v>22271.604938271605</v>
      </c>
      <c r="L75" s="5">
        <v>1.639781089224595</v>
      </c>
      <c r="M75" t="s">
        <v>106</v>
      </c>
      <c r="O75" s="9" t="s">
        <v>184</v>
      </c>
      <c r="P75" s="159">
        <v>56.944444444444443</v>
      </c>
      <c r="Q75" s="5">
        <v>0.18331805682860008</v>
      </c>
      <c r="R75" s="4">
        <v>113888.88888888889</v>
      </c>
      <c r="S75" s="5">
        <v>1.7112226257855547</v>
      </c>
      <c r="T75" t="s">
        <v>106</v>
      </c>
      <c r="AC75" s="9" t="s">
        <v>175</v>
      </c>
      <c r="AD75" s="4">
        <v>19.780701754385966</v>
      </c>
      <c r="AE75" s="5">
        <v>0.39370078740157083</v>
      </c>
      <c r="AF75" s="4">
        <v>7121.0526315789475</v>
      </c>
      <c r="AG75" s="5">
        <v>0.18389207578396752</v>
      </c>
      <c r="AH75" t="s">
        <v>24</v>
      </c>
      <c r="AJ75" s="9" t="s">
        <v>175</v>
      </c>
      <c r="AK75" s="159">
        <v>19.780701754385966</v>
      </c>
      <c r="AL75" s="5">
        <v>0.39370078740157083</v>
      </c>
      <c r="AM75" s="4">
        <v>7121.0526315789475</v>
      </c>
      <c r="AN75" s="5">
        <v>0.18389207578396752</v>
      </c>
      <c r="AO75" t="s">
        <v>24</v>
      </c>
      <c r="AX75" s="9" t="s">
        <v>166</v>
      </c>
      <c r="AY75" s="4">
        <v>39.982269503546092</v>
      </c>
      <c r="AZ75" s="5">
        <v>0.24875621890547858</v>
      </c>
      <c r="BA75" s="4">
        <v>63971.631205673752</v>
      </c>
      <c r="BB75" s="5">
        <v>1.1770331408393679</v>
      </c>
      <c r="BC75" t="s">
        <v>106</v>
      </c>
    </row>
    <row r="76" spans="1:55" x14ac:dyDescent="0.25">
      <c r="H76" s="9" t="s">
        <v>105</v>
      </c>
      <c r="I76" s="159">
        <v>98.903508771929822</v>
      </c>
      <c r="J76" s="5">
        <v>1.1494252873563233</v>
      </c>
      <c r="K76" s="4">
        <v>186433.11403508772</v>
      </c>
      <c r="L76" s="5">
        <v>4.8312583698027209</v>
      </c>
      <c r="M76" t="s">
        <v>106</v>
      </c>
      <c r="O76" s="9" t="s">
        <v>168</v>
      </c>
      <c r="P76" s="159">
        <v>39.982269503546092</v>
      </c>
      <c r="Q76" s="5">
        <v>0.24875621890547858</v>
      </c>
      <c r="R76" s="4">
        <v>59973.404255319139</v>
      </c>
      <c r="S76" s="5">
        <v>1.1034685695369073</v>
      </c>
      <c r="T76" t="s">
        <v>106</v>
      </c>
      <c r="AC76" s="9" t="s">
        <v>133</v>
      </c>
      <c r="AD76" s="4">
        <v>19.780701754385966</v>
      </c>
      <c r="AE76" s="5">
        <v>0.39370078740157083</v>
      </c>
      <c r="AF76" s="4">
        <v>3560.5263157894738</v>
      </c>
      <c r="AG76" s="5">
        <v>9.1946037891983759E-2</v>
      </c>
      <c r="AH76" t="s">
        <v>24</v>
      </c>
      <c r="AJ76" s="9" t="s">
        <v>133</v>
      </c>
      <c r="AK76" s="159">
        <v>19.780701754385966</v>
      </c>
      <c r="AL76" s="5">
        <v>0.39370078740157083</v>
      </c>
      <c r="AM76" s="4">
        <v>3560.5263157894738</v>
      </c>
      <c r="AN76" s="5">
        <v>9.1946037891983759E-2</v>
      </c>
      <c r="AO76" t="s">
        <v>24</v>
      </c>
      <c r="AX76" s="9" t="s">
        <v>105</v>
      </c>
      <c r="AY76" s="4">
        <v>86.068702290076345</v>
      </c>
      <c r="AZ76" s="5">
        <v>7.9365079365078222</v>
      </c>
      <c r="BA76" s="4">
        <v>162239.50381679391</v>
      </c>
      <c r="BB76" s="5">
        <v>26.695935419912185</v>
      </c>
      <c r="BC76" t="s">
        <v>106</v>
      </c>
    </row>
    <row r="77" spans="1:55" x14ac:dyDescent="0.25">
      <c r="H77" s="9" t="s">
        <v>26</v>
      </c>
      <c r="I77" s="159">
        <v>79.94933116100043</v>
      </c>
      <c r="J77" s="5">
        <v>2.385869679576035</v>
      </c>
      <c r="K77" s="4">
        <v>2428.7120925843328</v>
      </c>
      <c r="L77" s="5">
        <v>0.12907861396181144</v>
      </c>
      <c r="M77" t="s">
        <v>27</v>
      </c>
      <c r="O77" s="9" t="s">
        <v>177</v>
      </c>
      <c r="P77" s="159">
        <v>34.361986986514367</v>
      </c>
      <c r="Q77" s="5">
        <v>0.93219439310932772</v>
      </c>
      <c r="R77" s="4">
        <v>72160.172671680179</v>
      </c>
      <c r="S77" s="5">
        <v>4.1290584541042064</v>
      </c>
      <c r="T77" t="s">
        <v>106</v>
      </c>
      <c r="AC77" s="9" t="s">
        <v>45</v>
      </c>
      <c r="AD77" s="4">
        <v>1958.2894736842104</v>
      </c>
      <c r="AE77" s="5">
        <v>38.976377952755506</v>
      </c>
      <c r="AF77" s="4">
        <v>39165.789473684206</v>
      </c>
      <c r="AG77" s="5">
        <v>1.0114064168118213</v>
      </c>
      <c r="AH77" t="s">
        <v>22</v>
      </c>
      <c r="AJ77" s="9" t="s">
        <v>41</v>
      </c>
      <c r="AK77" s="159">
        <v>19.780701754385966</v>
      </c>
      <c r="AL77" s="5">
        <v>0.39370078740157083</v>
      </c>
      <c r="AM77" s="4">
        <v>2373.6842105263158</v>
      </c>
      <c r="AN77" s="5">
        <v>6.1297358594655849E-2</v>
      </c>
      <c r="AO77" t="s">
        <v>24</v>
      </c>
      <c r="AX77" s="9" t="s">
        <v>105</v>
      </c>
      <c r="AY77" s="4">
        <v>34.961240310077521</v>
      </c>
      <c r="AZ77" s="5">
        <v>2.5641025641025035</v>
      </c>
      <c r="BA77" s="4">
        <v>65901.937984496122</v>
      </c>
      <c r="BB77" s="5">
        <v>9.7298692360633172</v>
      </c>
      <c r="BC77" t="s">
        <v>106</v>
      </c>
    </row>
    <row r="78" spans="1:55" x14ac:dyDescent="0.25">
      <c r="H78" s="9" t="s">
        <v>47</v>
      </c>
      <c r="I78" s="159">
        <v>19.780701754385966</v>
      </c>
      <c r="J78" s="5">
        <v>0.39370078740157083</v>
      </c>
      <c r="K78" s="4">
        <v>6428.7280701754389</v>
      </c>
      <c r="L78" s="5">
        <v>0.16601367952719293</v>
      </c>
      <c r="M78" t="s">
        <v>27</v>
      </c>
      <c r="O78" s="9" t="s">
        <v>179</v>
      </c>
      <c r="P78" s="159">
        <v>35.177861392332723</v>
      </c>
      <c r="Q78" s="5">
        <v>0.40857502312828692</v>
      </c>
      <c r="R78" s="4">
        <v>73873.508923898728</v>
      </c>
      <c r="S78" s="5">
        <v>2.1052409151680842</v>
      </c>
      <c r="T78" t="s">
        <v>106</v>
      </c>
      <c r="AC78" s="9" t="s">
        <v>45</v>
      </c>
      <c r="AD78" s="4">
        <v>5068.8048245614036</v>
      </c>
      <c r="AE78" s="5">
        <v>58.908045977011582</v>
      </c>
      <c r="AF78" s="4">
        <v>101376.09649122808</v>
      </c>
      <c r="AG78" s="5">
        <v>2.6270768323860949</v>
      </c>
      <c r="AH78" t="s">
        <v>22</v>
      </c>
      <c r="AJ78" s="9" t="s">
        <v>63</v>
      </c>
      <c r="AK78" s="159">
        <v>19.110169491525422</v>
      </c>
      <c r="AL78" s="5">
        <v>0.5882352941176392</v>
      </c>
      <c r="AM78" s="4">
        <v>187279.66101694913</v>
      </c>
      <c r="AN78" s="5">
        <v>9.9874647126565854</v>
      </c>
      <c r="AO78" t="s">
        <v>64</v>
      </c>
      <c r="AX78" s="9" t="s">
        <v>105</v>
      </c>
      <c r="AY78" s="4">
        <v>569.44444444444446</v>
      </c>
      <c r="AZ78" s="5">
        <v>1.8331805682860012</v>
      </c>
      <c r="BA78" s="4">
        <v>1073402.7777777778</v>
      </c>
      <c r="BB78" s="5">
        <v>16.128273248028851</v>
      </c>
      <c r="BC78" t="s">
        <v>106</v>
      </c>
    </row>
    <row r="79" spans="1:55" x14ac:dyDescent="0.25">
      <c r="H79" s="164"/>
      <c r="I79" s="161"/>
      <c r="J79" s="162"/>
      <c r="K79" s="163"/>
      <c r="L79" s="162"/>
      <c r="O79" s="9" t="s">
        <v>166</v>
      </c>
      <c r="P79" s="159">
        <v>67.038828071785701</v>
      </c>
      <c r="Q79" s="5">
        <v>0.83309296495199425</v>
      </c>
      <c r="R79" s="4">
        <v>107262.12491485711</v>
      </c>
      <c r="S79" s="5">
        <v>3.313329365559333</v>
      </c>
      <c r="T79" t="s">
        <v>106</v>
      </c>
      <c r="AC79" s="9" t="s">
        <v>41</v>
      </c>
      <c r="AD79" s="4">
        <v>19.780701754385966</v>
      </c>
      <c r="AE79" s="5">
        <v>0.39370078740157083</v>
      </c>
      <c r="AF79" s="4">
        <v>2373.6842105263158</v>
      </c>
      <c r="AG79" s="5">
        <v>6.1297358594655849E-2</v>
      </c>
      <c r="AH79" t="s">
        <v>24</v>
      </c>
      <c r="AJ79" s="9" t="s">
        <v>124</v>
      </c>
      <c r="AK79" s="159">
        <v>34.280961938745165</v>
      </c>
      <c r="AL79" s="5">
        <v>0.58147396889790048</v>
      </c>
      <c r="AM79" s="4">
        <v>23996.673357121617</v>
      </c>
      <c r="AN79" s="5">
        <v>0.80522048115557021</v>
      </c>
      <c r="AO79" t="s">
        <v>64</v>
      </c>
      <c r="AX79" s="9" t="s">
        <v>105</v>
      </c>
      <c r="AY79" s="4">
        <v>959.57446808510633</v>
      </c>
      <c r="AZ79" s="5">
        <v>5.9701492537314866</v>
      </c>
      <c r="BA79" s="4">
        <v>1808797.8723404254</v>
      </c>
      <c r="BB79" s="5">
        <v>33.280612057233128</v>
      </c>
      <c r="BC79" t="s">
        <v>106</v>
      </c>
    </row>
    <row r="80" spans="1:55" x14ac:dyDescent="0.25">
      <c r="O80" s="9" t="s">
        <v>105</v>
      </c>
      <c r="P80" s="159">
        <v>412.51221378242616</v>
      </c>
      <c r="Q80" s="5">
        <v>4.5759850806569533</v>
      </c>
      <c r="R80" s="4">
        <v>777585.52297987323</v>
      </c>
      <c r="S80" s="5">
        <v>21.458672490309372</v>
      </c>
      <c r="T80" t="s">
        <v>106</v>
      </c>
      <c r="AC80" s="9" t="s">
        <v>177</v>
      </c>
      <c r="AD80" s="4">
        <v>19.780701754385966</v>
      </c>
      <c r="AE80" s="5">
        <v>0.39370078740157083</v>
      </c>
      <c r="AF80" s="4">
        <v>41539.473684210527</v>
      </c>
      <c r="AG80" s="5">
        <v>1.0727037754064772</v>
      </c>
      <c r="AH80" t="s">
        <v>106</v>
      </c>
      <c r="AJ80" s="9" t="s">
        <v>177</v>
      </c>
      <c r="AK80" s="159">
        <v>22.253289473684212</v>
      </c>
      <c r="AL80" s="5">
        <v>0.34052855462032583</v>
      </c>
      <c r="AM80" s="4">
        <v>46731.90789473684</v>
      </c>
      <c r="AN80" s="5">
        <v>1.2091398569728482</v>
      </c>
      <c r="AO80" t="s">
        <v>106</v>
      </c>
      <c r="AX80" s="9" t="s">
        <v>26</v>
      </c>
      <c r="AY80" s="4">
        <v>28.472222222222221</v>
      </c>
      <c r="AZ80" s="5">
        <v>9.1659028414300042E-2</v>
      </c>
      <c r="BA80" s="4">
        <v>711.80555555555554</v>
      </c>
      <c r="BB80" s="5">
        <v>1.0695141411159717E-2</v>
      </c>
      <c r="BC80" t="s">
        <v>27</v>
      </c>
    </row>
    <row r="81" spans="1:55" x14ac:dyDescent="0.25">
      <c r="O81" s="9" t="s">
        <v>26</v>
      </c>
      <c r="P81" s="159">
        <v>28.472222222222221</v>
      </c>
      <c r="Q81" s="5">
        <v>9.1659028414300042E-2</v>
      </c>
      <c r="R81" s="4">
        <v>711.80555555555554</v>
      </c>
      <c r="S81" s="5">
        <v>1.0695141411159717E-2</v>
      </c>
      <c r="T81" t="s">
        <v>27</v>
      </c>
      <c r="AC81" s="9" t="s">
        <v>177</v>
      </c>
      <c r="AD81" s="4">
        <v>24.725877192982455</v>
      </c>
      <c r="AE81" s="5">
        <v>0.28735632183908083</v>
      </c>
      <c r="AF81" s="4">
        <v>51924.342105263153</v>
      </c>
      <c r="AG81" s="5">
        <v>1.3455759385392192</v>
      </c>
      <c r="AH81" t="s">
        <v>106</v>
      </c>
      <c r="AJ81" s="9" t="s">
        <v>166</v>
      </c>
      <c r="AK81" s="159">
        <v>13.919753086419753</v>
      </c>
      <c r="AL81" s="5">
        <v>0.52910052910052774</v>
      </c>
      <c r="AM81" s="4">
        <v>22271.604938271605</v>
      </c>
      <c r="AN81" s="5">
        <v>1.639781089224595</v>
      </c>
      <c r="AO81" t="s">
        <v>106</v>
      </c>
      <c r="AX81" s="9" t="s">
        <v>47</v>
      </c>
      <c r="AY81" s="4">
        <v>11.65374677002584</v>
      </c>
      <c r="AZ81" s="5">
        <v>0.85470085470083446</v>
      </c>
      <c r="BA81" s="4">
        <v>3787.4677002583981</v>
      </c>
      <c r="BB81" s="5">
        <v>0.55918788713007572</v>
      </c>
      <c r="BC81" t="s">
        <v>27</v>
      </c>
    </row>
    <row r="82" spans="1:55" x14ac:dyDescent="0.25">
      <c r="O82" s="9" t="s">
        <v>47</v>
      </c>
      <c r="P82" s="159">
        <v>11.65374677002584</v>
      </c>
      <c r="Q82" s="5">
        <v>0.85470085470083446</v>
      </c>
      <c r="R82" s="4">
        <v>3787.4677002583981</v>
      </c>
      <c r="S82" s="5">
        <v>0.55918788713007572</v>
      </c>
      <c r="T82" t="s">
        <v>27</v>
      </c>
      <c r="AC82" s="9" t="s">
        <v>105</v>
      </c>
      <c r="AD82" s="4">
        <v>98.903508771929822</v>
      </c>
      <c r="AE82" s="5">
        <v>1.1494252873563233</v>
      </c>
      <c r="AF82" s="4">
        <v>186433.11403508772</v>
      </c>
      <c r="AG82" s="5">
        <v>4.8312583698027209</v>
      </c>
      <c r="AH82" t="s">
        <v>106</v>
      </c>
      <c r="AJ82" s="9" t="s">
        <v>105</v>
      </c>
      <c r="AK82" s="159">
        <v>98.903508771929822</v>
      </c>
      <c r="AL82" s="5">
        <v>1.1494252873563233</v>
      </c>
      <c r="AM82" s="4">
        <v>186433.11403508772</v>
      </c>
      <c r="AN82" s="5">
        <v>4.8312583698027209</v>
      </c>
      <c r="AO82" t="s">
        <v>106</v>
      </c>
      <c r="AX82" s="9" t="s">
        <v>178</v>
      </c>
      <c r="AY82" s="4">
        <v>8.6068702290076331</v>
      </c>
      <c r="AZ82" s="5">
        <v>0.79365079365078195</v>
      </c>
      <c r="BA82" s="4">
        <v>2926.3358778625952</v>
      </c>
      <c r="BB82" s="5">
        <v>0.4815181985554452</v>
      </c>
      <c r="BC82" t="s">
        <v>27</v>
      </c>
    </row>
    <row r="83" spans="1:55" x14ac:dyDescent="0.25">
      <c r="O83" s="9" t="s">
        <v>178</v>
      </c>
      <c r="P83" s="159">
        <v>8.6068702290076331</v>
      </c>
      <c r="Q83" s="5">
        <v>0.79365079365078195</v>
      </c>
      <c r="R83" s="4">
        <v>2926.3358778625952</v>
      </c>
      <c r="S83" s="5">
        <v>0.4815181985554452</v>
      </c>
      <c r="T83" t="s">
        <v>27</v>
      </c>
      <c r="AJ83" s="9" t="s">
        <v>26</v>
      </c>
      <c r="AK83" s="159">
        <v>79.94933116100043</v>
      </c>
      <c r="AL83" s="5">
        <v>2.385869679576035</v>
      </c>
      <c r="AM83" s="4">
        <v>2428.7120925843328</v>
      </c>
      <c r="AN83" s="5">
        <v>0.12907861396181144</v>
      </c>
      <c r="AO83" t="s">
        <v>27</v>
      </c>
      <c r="AX83" s="9" t="s">
        <v>181</v>
      </c>
      <c r="AY83" s="4">
        <v>11.65374677002584</v>
      </c>
      <c r="AZ83" s="5">
        <v>0.85470085470083446</v>
      </c>
      <c r="BA83" s="4">
        <v>5034.4186046511632</v>
      </c>
      <c r="BB83" s="5">
        <v>0.74328974535443915</v>
      </c>
      <c r="BC83" t="s">
        <v>27</v>
      </c>
    </row>
    <row r="84" spans="1:55" x14ac:dyDescent="0.25">
      <c r="O84" s="9" t="s">
        <v>181</v>
      </c>
      <c r="P84" s="159">
        <v>20.062984496124031</v>
      </c>
      <c r="Q84" s="5">
        <v>0.47317994155756726</v>
      </c>
      <c r="R84" s="4">
        <v>8667.209302325582</v>
      </c>
      <c r="S84" s="5">
        <v>0.46405089446963954</v>
      </c>
      <c r="T84" t="s">
        <v>27</v>
      </c>
      <c r="AJ84" s="9" t="s">
        <v>47</v>
      </c>
      <c r="AK84" s="159">
        <v>19.780701754385966</v>
      </c>
      <c r="AL84" s="5">
        <v>0.39370078740157083</v>
      </c>
      <c r="AM84" s="4">
        <v>6428.7280701754389</v>
      </c>
      <c r="AN84" s="5">
        <v>0.16601367952719293</v>
      </c>
      <c r="AO84" t="s">
        <v>27</v>
      </c>
      <c r="AX84" s="9" t="s">
        <v>181</v>
      </c>
      <c r="AY84" s="4">
        <v>28.472222222222221</v>
      </c>
      <c r="AZ84" s="5">
        <v>9.1659028414300042E-2</v>
      </c>
      <c r="BA84" s="4">
        <v>12300</v>
      </c>
      <c r="BB84" s="5">
        <v>0.18481204358483991</v>
      </c>
      <c r="BC84" t="s">
        <v>27</v>
      </c>
    </row>
    <row r="85" spans="1:55" x14ac:dyDescent="0.25">
      <c r="O85" s="9" t="s">
        <v>182</v>
      </c>
      <c r="P85" s="159">
        <v>11.65374677002584</v>
      </c>
      <c r="Q85" s="5">
        <v>0.85470085470083446</v>
      </c>
      <c r="R85" s="4">
        <v>2097.6744186046512</v>
      </c>
      <c r="S85" s="5">
        <v>0.30970406056434963</v>
      </c>
      <c r="T85" t="s">
        <v>27</v>
      </c>
      <c r="AX85" s="9" t="s">
        <v>182</v>
      </c>
      <c r="AY85" s="4">
        <v>11.65374677002584</v>
      </c>
      <c r="AZ85" s="5">
        <v>0.85470085470083446</v>
      </c>
      <c r="BA85" s="4">
        <v>2097.6744186046512</v>
      </c>
      <c r="BB85" s="5">
        <v>0.30970406056434963</v>
      </c>
      <c r="BC85" t="s">
        <v>27</v>
      </c>
    </row>
    <row r="86" spans="1:55" x14ac:dyDescent="0.25">
      <c r="O86" s="9" t="s">
        <v>72</v>
      </c>
      <c r="P86" s="159">
        <v>15.957181884529657</v>
      </c>
      <c r="Q86" s="5">
        <v>1.2515262515262253</v>
      </c>
      <c r="R86" s="4">
        <v>3391.373749926031</v>
      </c>
      <c r="S86" s="5">
        <v>0.51962263172571566</v>
      </c>
      <c r="T86" t="s">
        <v>27</v>
      </c>
      <c r="AX86" s="9" t="s">
        <v>72</v>
      </c>
      <c r="AY86" s="4">
        <v>8.6068702290076331</v>
      </c>
      <c r="AZ86" s="5">
        <v>0.79365079365078195</v>
      </c>
      <c r="BA86" s="4">
        <v>2237.7862595419847</v>
      </c>
      <c r="BB86" s="5">
        <v>0.36821979889534046</v>
      </c>
      <c r="BC86" t="s">
        <v>27</v>
      </c>
    </row>
    <row r="87" spans="1:55" x14ac:dyDescent="0.25">
      <c r="O87" s="9" t="s">
        <v>60</v>
      </c>
      <c r="P87" s="159">
        <v>11.65374677002584</v>
      </c>
      <c r="Q87" s="5">
        <v>0.85470085470083446</v>
      </c>
      <c r="R87" s="4">
        <v>3263.0490956072354</v>
      </c>
      <c r="S87" s="5">
        <v>0.48176187198898829</v>
      </c>
      <c r="T87" t="s">
        <v>27</v>
      </c>
      <c r="AX87" s="9" t="s">
        <v>72</v>
      </c>
      <c r="AY87" s="4">
        <v>23.307493540051681</v>
      </c>
      <c r="AZ87" s="5">
        <v>1.7094017094016689</v>
      </c>
      <c r="BA87" s="4">
        <v>4544.9612403100773</v>
      </c>
      <c r="BB87" s="5">
        <v>0.6710254645560908</v>
      </c>
      <c r="BC87" t="s">
        <v>27</v>
      </c>
    </row>
    <row r="88" spans="1:55" x14ac:dyDescent="0.25">
      <c r="A88" s="160" t="s">
        <v>186</v>
      </c>
      <c r="AX88" s="9" t="s">
        <v>60</v>
      </c>
      <c r="AY88" s="4">
        <v>11.65374677002584</v>
      </c>
      <c r="AZ88" s="5">
        <v>0.85470085470083446</v>
      </c>
      <c r="BA88" s="4">
        <v>3263.0490956072354</v>
      </c>
      <c r="BB88" s="5">
        <v>0.48176187198898829</v>
      </c>
      <c r="BC88" t="s">
        <v>27</v>
      </c>
    </row>
    <row r="89" spans="1:55" ht="34.5" x14ac:dyDescent="0.25">
      <c r="A89" s="167" t="s">
        <v>1</v>
      </c>
      <c r="B89" s="138" t="s">
        <v>115</v>
      </c>
      <c r="C89" s="138" t="s">
        <v>142</v>
      </c>
      <c r="D89" s="138" t="s">
        <v>157</v>
      </c>
      <c r="E89" s="138" t="s">
        <v>144</v>
      </c>
      <c r="F89" s="138" t="s">
        <v>16</v>
      </c>
      <c r="H89" s="168" t="s">
        <v>119</v>
      </c>
      <c r="I89" s="169" t="s">
        <v>1</v>
      </c>
      <c r="J89" s="169" t="s">
        <v>159</v>
      </c>
      <c r="K89" s="169" t="s">
        <v>160</v>
      </c>
    </row>
    <row r="90" spans="1:55" x14ac:dyDescent="0.25">
      <c r="A90" s="82" t="s">
        <v>42</v>
      </c>
      <c r="B90" s="71">
        <v>11.65374677002584</v>
      </c>
      <c r="C90" s="170">
        <v>0.85470085470083446</v>
      </c>
      <c r="D90" s="115">
        <v>11712.015503875969</v>
      </c>
      <c r="E90" s="170">
        <v>1.7291810048176186</v>
      </c>
      <c r="F90" s="82" t="s">
        <v>43</v>
      </c>
      <c r="H90" s="67" t="s">
        <v>43</v>
      </c>
      <c r="I90" s="155">
        <v>3</v>
      </c>
      <c r="J90" s="94">
        <f>AVERAGE(B90:B94)</f>
        <v>69.075268283043513</v>
      </c>
      <c r="K90" s="83">
        <f>AVERAGE(D90:D94)</f>
        <v>262605.84111787006</v>
      </c>
    </row>
    <row r="91" spans="1:55" x14ac:dyDescent="0.25">
      <c r="A91" s="82" t="s">
        <v>173</v>
      </c>
      <c r="B91" s="71">
        <v>14.835526315789474</v>
      </c>
      <c r="C91" s="170">
        <v>0.77519379844960945</v>
      </c>
      <c r="D91" s="115">
        <v>81447.039473684214</v>
      </c>
      <c r="E91" s="170">
        <v>3.4796607806102413</v>
      </c>
      <c r="F91" s="82" t="s">
        <v>43</v>
      </c>
      <c r="H91" s="67" t="s">
        <v>34</v>
      </c>
      <c r="I91" s="155">
        <v>10</v>
      </c>
      <c r="J91" s="94">
        <f>AVERAGE(B95:B108)</f>
        <v>36.366960304840752</v>
      </c>
      <c r="K91" s="83">
        <f>AVERAGE(D95:D108)</f>
        <v>3416.6943416457352</v>
      </c>
    </row>
    <row r="92" spans="1:55" x14ac:dyDescent="0.25">
      <c r="A92" s="82" t="s">
        <v>173</v>
      </c>
      <c r="B92" s="71">
        <v>194.25102352947653</v>
      </c>
      <c r="C92" s="170">
        <v>3.453560022373789</v>
      </c>
      <c r="D92" s="115">
        <v>1001000.7033547262</v>
      </c>
      <c r="E92" s="170">
        <v>28.804567002367715</v>
      </c>
      <c r="F92" s="82" t="s">
        <v>43</v>
      </c>
      <c r="H92" s="82" t="s">
        <v>22</v>
      </c>
      <c r="I92" s="155">
        <v>2</v>
      </c>
      <c r="J92" s="94">
        <f>AVERAGE(B109:B115)</f>
        <v>2320.0582776907404</v>
      </c>
      <c r="K92" s="83">
        <f>AVERAGE(D109:D115)</f>
        <v>464320.6987864704</v>
      </c>
    </row>
    <row r="93" spans="1:55" x14ac:dyDescent="0.25">
      <c r="A93" s="82" t="s">
        <v>55</v>
      </c>
      <c r="B93" s="71">
        <v>35.517255798394288</v>
      </c>
      <c r="C93" s="170">
        <v>0.75965751492016065</v>
      </c>
      <c r="D93" s="115">
        <v>95401.737845673502</v>
      </c>
      <c r="E93" s="170">
        <v>4.1200773973316327</v>
      </c>
      <c r="F93" s="82" t="s">
        <v>43</v>
      </c>
      <c r="H93" s="67" t="s">
        <v>24</v>
      </c>
      <c r="I93" s="155">
        <v>31</v>
      </c>
      <c r="J93" s="94">
        <f>AVERAGE(B116:B168)</f>
        <v>45.136174020694142</v>
      </c>
      <c r="K93" s="83">
        <f>AVERAGE(D116:D168)</f>
        <v>46199.954593042996</v>
      </c>
    </row>
    <row r="94" spans="1:55" x14ac:dyDescent="0.25">
      <c r="A94" s="82" t="s">
        <v>55</v>
      </c>
      <c r="B94" s="115">
        <v>89.118789001531411</v>
      </c>
      <c r="C94" s="171">
        <v>0.74269883547281845</v>
      </c>
      <c r="D94" s="115">
        <v>123467.70941139033</v>
      </c>
      <c r="E94" s="171">
        <v>2.4074802159595765</v>
      </c>
      <c r="F94" s="82" t="s">
        <v>43</v>
      </c>
      <c r="H94" s="67" t="s">
        <v>64</v>
      </c>
      <c r="I94" s="155">
        <v>2</v>
      </c>
      <c r="J94" s="94">
        <f>AVERAGE(B169:B171)</f>
        <v>35.869837348309268</v>
      </c>
      <c r="K94" s="83">
        <f>AVERAGE(D169:D171)</f>
        <v>83076.400268110257</v>
      </c>
    </row>
    <row r="95" spans="1:55" x14ac:dyDescent="0.25">
      <c r="A95" s="82" t="s">
        <v>167</v>
      </c>
      <c r="B95" s="115">
        <v>36.08</v>
      </c>
      <c r="C95" s="171">
        <v>1.3605442176870748</v>
      </c>
      <c r="D95" s="115">
        <v>721.59999999999991</v>
      </c>
      <c r="E95" s="171">
        <v>0.13453291852350119</v>
      </c>
      <c r="F95" s="82" t="s">
        <v>34</v>
      </c>
      <c r="H95" s="67" t="s">
        <v>27</v>
      </c>
      <c r="I95" s="155">
        <v>7</v>
      </c>
      <c r="J95" s="94">
        <f>AVERAGE(B184:B195)</f>
        <v>26.498048027892299</v>
      </c>
      <c r="K95" s="83">
        <f>AVERAGE(D184:D195)</f>
        <v>4214.5788285220742</v>
      </c>
    </row>
    <row r="96" spans="1:55" x14ac:dyDescent="0.25">
      <c r="A96" s="82" t="s">
        <v>33</v>
      </c>
      <c r="B96" s="115">
        <v>45.926027452891489</v>
      </c>
      <c r="C96" s="171">
        <v>1.4930156000614825</v>
      </c>
      <c r="D96" s="115">
        <v>3903.7123334957769</v>
      </c>
      <c r="E96" s="171">
        <v>0.24225411349423492</v>
      </c>
      <c r="F96" s="82" t="s">
        <v>34</v>
      </c>
      <c r="H96" s="82" t="s">
        <v>106</v>
      </c>
      <c r="I96" s="155">
        <v>8</v>
      </c>
      <c r="J96" s="95">
        <f>AVERAGE(B172:B183)</f>
        <v>72.933035418052441</v>
      </c>
      <c r="K96" s="83">
        <f>AVERAGE(D172:D183)</f>
        <v>130679.83048455586</v>
      </c>
    </row>
    <row r="97" spans="1:10" x14ac:dyDescent="0.25">
      <c r="A97" s="82" t="s">
        <v>172</v>
      </c>
      <c r="B97" s="71">
        <v>7.1587301587301591</v>
      </c>
      <c r="C97" s="170">
        <v>0.57142857142857495</v>
      </c>
      <c r="D97" s="115">
        <v>859.04761904761904</v>
      </c>
      <c r="E97" s="170">
        <v>0.27481335592909806</v>
      </c>
      <c r="F97" s="82" t="s">
        <v>34</v>
      </c>
    </row>
    <row r="98" spans="1:10" x14ac:dyDescent="0.25">
      <c r="A98" s="82" t="s">
        <v>56</v>
      </c>
      <c r="B98" s="115">
        <v>38.220338983050844</v>
      </c>
      <c r="C98" s="171">
        <v>1.1764705882352784</v>
      </c>
      <c r="D98" s="115">
        <v>4586.4406779661012</v>
      </c>
      <c r="E98" s="171">
        <v>0.24459097255485518</v>
      </c>
      <c r="F98" s="82" t="s">
        <v>34</v>
      </c>
    </row>
    <row r="99" spans="1:10" ht="36.5" x14ac:dyDescent="0.25">
      <c r="A99" s="82" t="s">
        <v>165</v>
      </c>
      <c r="B99" s="71">
        <v>104.37428571428572</v>
      </c>
      <c r="C99" s="170">
        <v>5.2925170068027363</v>
      </c>
      <c r="D99" s="115">
        <v>13046.785714285714</v>
      </c>
      <c r="E99" s="170">
        <v>2.9698490874614123</v>
      </c>
      <c r="F99" s="82" t="s">
        <v>34</v>
      </c>
      <c r="H99" s="167" t="s">
        <v>187</v>
      </c>
      <c r="I99" s="138" t="s">
        <v>189</v>
      </c>
      <c r="J99" s="167" t="s">
        <v>16</v>
      </c>
    </row>
    <row r="100" spans="1:10" x14ac:dyDescent="0.25">
      <c r="A100" s="82" t="s">
        <v>86</v>
      </c>
      <c r="B100" s="115">
        <v>19.110169491525422</v>
      </c>
      <c r="C100" s="171">
        <v>0.5882352941176392</v>
      </c>
      <c r="D100" s="115">
        <v>1815.4661016949151</v>
      </c>
      <c r="E100" s="171">
        <v>9.6817259969630171E-2</v>
      </c>
      <c r="F100" s="82" t="s">
        <v>34</v>
      </c>
      <c r="H100" s="82" t="s">
        <v>173</v>
      </c>
      <c r="I100" s="115">
        <v>2019886.5789473683</v>
      </c>
      <c r="J100" s="82" t="s">
        <v>43</v>
      </c>
    </row>
    <row r="101" spans="1:10" x14ac:dyDescent="0.25">
      <c r="A101" s="82" t="s">
        <v>86</v>
      </c>
      <c r="B101" s="71">
        <v>28.472222222222221</v>
      </c>
      <c r="C101" s="170">
        <v>9.1659028414300042E-2</v>
      </c>
      <c r="D101" s="115">
        <v>2704.8611111111109</v>
      </c>
      <c r="E101" s="170">
        <v>4.0641537362406922E-2</v>
      </c>
      <c r="F101" s="82" t="s">
        <v>34</v>
      </c>
      <c r="H101" s="82" t="s">
        <v>21</v>
      </c>
      <c r="I101" s="115">
        <v>3745805.555555556</v>
      </c>
      <c r="J101" s="82" t="s">
        <v>22</v>
      </c>
    </row>
    <row r="102" spans="1:10" x14ac:dyDescent="0.25">
      <c r="A102" s="82" t="s">
        <v>74</v>
      </c>
      <c r="B102" s="71">
        <v>17.049081035923141</v>
      </c>
      <c r="C102" s="170">
        <v>0.98809523809523991</v>
      </c>
      <c r="D102" s="115">
        <v>1074.0921052631579</v>
      </c>
      <c r="E102" s="170">
        <v>0.17141510599319434</v>
      </c>
      <c r="F102" s="82" t="s">
        <v>34</v>
      </c>
      <c r="H102" s="82" t="s">
        <v>105</v>
      </c>
      <c r="I102" s="115">
        <v>1808797.8723404254</v>
      </c>
      <c r="J102" s="82" t="s">
        <v>106</v>
      </c>
    </row>
    <row r="103" spans="1:10" x14ac:dyDescent="0.25">
      <c r="A103" s="82" t="s">
        <v>74</v>
      </c>
      <c r="B103" s="71">
        <v>47.162321312540612</v>
      </c>
      <c r="C103" s="170">
        <v>1.4664294836708598</v>
      </c>
      <c r="D103" s="115">
        <v>2971.2262426900588</v>
      </c>
      <c r="E103" s="170">
        <v>0.18159959004863438</v>
      </c>
      <c r="F103" s="82" t="s">
        <v>34</v>
      </c>
    </row>
    <row r="104" spans="1:10" x14ac:dyDescent="0.25">
      <c r="A104" s="82" t="s">
        <v>74</v>
      </c>
      <c r="B104" s="71">
        <v>36.217798883563134</v>
      </c>
      <c r="C104" s="170">
        <v>2.8998778998778421</v>
      </c>
      <c r="D104" s="115">
        <v>2281.7213296644773</v>
      </c>
      <c r="E104" s="170">
        <v>0.35062657699354349</v>
      </c>
      <c r="F104" s="82" t="s">
        <v>34</v>
      </c>
      <c r="H104" s="82" t="s">
        <v>173</v>
      </c>
      <c r="I104" s="502" t="s">
        <v>188</v>
      </c>
    </row>
    <row r="105" spans="1:10" x14ac:dyDescent="0.25">
      <c r="A105" s="82" t="s">
        <v>176</v>
      </c>
      <c r="B105" s="71">
        <v>19.780701754385966</v>
      </c>
      <c r="C105" s="170">
        <v>0.39370078740157083</v>
      </c>
      <c r="D105" s="115">
        <v>1246.1842105263158</v>
      </c>
      <c r="E105" s="170">
        <v>3.2181113262194319E-2</v>
      </c>
      <c r="F105" s="82" t="s">
        <v>34</v>
      </c>
      <c r="H105" s="82" t="s">
        <v>55</v>
      </c>
      <c r="I105" s="502"/>
    </row>
    <row r="106" spans="1:10" x14ac:dyDescent="0.25">
      <c r="A106" s="82" t="s">
        <v>44</v>
      </c>
      <c r="B106" s="71">
        <v>19.110169491525422</v>
      </c>
      <c r="C106" s="170">
        <v>0.5882352941176392</v>
      </c>
      <c r="D106" s="115">
        <v>1203.9406779661017</v>
      </c>
      <c r="E106" s="170">
        <v>6.420513029564949E-2</v>
      </c>
      <c r="F106" s="82" t="s">
        <v>34</v>
      </c>
      <c r="H106" s="82" t="s">
        <v>74</v>
      </c>
      <c r="I106" s="155" t="s">
        <v>34</v>
      </c>
    </row>
    <row r="107" spans="1:10" x14ac:dyDescent="0.25">
      <c r="A107" s="82" t="s">
        <v>44</v>
      </c>
      <c r="B107" s="71">
        <v>72.435597767126268</v>
      </c>
      <c r="C107" s="170">
        <v>5.7997557997556841</v>
      </c>
      <c r="D107" s="115">
        <v>4563.4426593289545</v>
      </c>
      <c r="E107" s="170">
        <v>0.70125315398708699</v>
      </c>
      <c r="F107" s="82" t="s">
        <v>34</v>
      </c>
      <c r="H107" s="82" t="s">
        <v>21</v>
      </c>
      <c r="I107" s="489" t="s">
        <v>22</v>
      </c>
    </row>
    <row r="108" spans="1:10" x14ac:dyDescent="0.25">
      <c r="A108" s="82" t="s">
        <v>169</v>
      </c>
      <c r="B108" s="71">
        <v>18.04</v>
      </c>
      <c r="C108" s="170">
        <v>0.68027210884353739</v>
      </c>
      <c r="D108" s="115">
        <v>6855.2</v>
      </c>
      <c r="E108" s="170">
        <v>1.2780627259732615</v>
      </c>
      <c r="F108" s="82" t="s">
        <v>34</v>
      </c>
      <c r="H108" s="82" t="s">
        <v>45</v>
      </c>
      <c r="I108" s="491"/>
    </row>
    <row r="109" spans="1:10" x14ac:dyDescent="0.25">
      <c r="A109" s="82" t="s">
        <v>33</v>
      </c>
      <c r="B109" s="115">
        <v>21.994256474519634</v>
      </c>
      <c r="C109" s="171">
        <v>1.3466223698781845</v>
      </c>
      <c r="D109" s="115">
        <v>1869.511800334169</v>
      </c>
      <c r="E109" s="171">
        <v>0.24853398983991815</v>
      </c>
      <c r="F109" s="82" t="s">
        <v>22</v>
      </c>
      <c r="H109" s="82" t="s">
        <v>40</v>
      </c>
      <c r="I109" s="499" t="s">
        <v>24</v>
      </c>
    </row>
    <row r="110" spans="1:10" x14ac:dyDescent="0.25">
      <c r="A110" s="82" t="s">
        <v>21</v>
      </c>
      <c r="B110" s="115">
        <v>585.63357873851305</v>
      </c>
      <c r="C110" s="171">
        <v>29.828330169277024</v>
      </c>
      <c r="D110" s="115">
        <v>304529.46094402671</v>
      </c>
      <c r="E110" s="171">
        <v>44.877243175210673</v>
      </c>
      <c r="F110" s="82" t="s">
        <v>22</v>
      </c>
      <c r="H110" s="82" t="s">
        <v>31</v>
      </c>
      <c r="I110" s="503"/>
    </row>
    <row r="111" spans="1:10" x14ac:dyDescent="0.25">
      <c r="A111" s="82" t="s">
        <v>21</v>
      </c>
      <c r="B111" s="115">
        <v>1739.6214524069119</v>
      </c>
      <c r="C111" s="171">
        <v>36.618009589571841</v>
      </c>
      <c r="D111" s="115">
        <v>904603.15525159403</v>
      </c>
      <c r="E111" s="171">
        <v>33.501691554556423</v>
      </c>
      <c r="F111" s="82" t="s">
        <v>22</v>
      </c>
      <c r="H111" s="82" t="s">
        <v>29</v>
      </c>
      <c r="I111" s="503"/>
    </row>
    <row r="112" spans="1:10" x14ac:dyDescent="0.25">
      <c r="A112" s="82" t="s">
        <v>21</v>
      </c>
      <c r="B112" s="71">
        <v>3522.7591807700655</v>
      </c>
      <c r="C112" s="170">
        <v>40.085015782547622</v>
      </c>
      <c r="D112" s="115">
        <v>1831834.774000434</v>
      </c>
      <c r="E112" s="170">
        <v>52.758456816035441</v>
      </c>
      <c r="F112" s="82" t="s">
        <v>22</v>
      </c>
      <c r="H112" s="82" t="s">
        <v>92</v>
      </c>
      <c r="I112" s="503"/>
    </row>
    <row r="113" spans="1:9" x14ac:dyDescent="0.25">
      <c r="A113" s="82" t="s">
        <v>45</v>
      </c>
      <c r="B113" s="71">
        <v>711.48688074352549</v>
      </c>
      <c r="C113" s="170">
        <v>33.720060117070119</v>
      </c>
      <c r="D113" s="115">
        <v>14229.737614870508</v>
      </c>
      <c r="E113" s="170">
        <v>2.4721985909488438</v>
      </c>
      <c r="F113" s="82" t="s">
        <v>22</v>
      </c>
      <c r="H113" s="82" t="s">
        <v>23</v>
      </c>
      <c r="I113" s="500"/>
    </row>
    <row r="114" spans="1:9" x14ac:dyDescent="0.25">
      <c r="A114" s="82" t="s">
        <v>45</v>
      </c>
      <c r="B114" s="115">
        <v>1822.3615636804661</v>
      </c>
      <c r="C114" s="171">
        <v>26.51514582059923</v>
      </c>
      <c r="D114" s="115">
        <v>36447.231273609323</v>
      </c>
      <c r="E114" s="171">
        <v>0.98098851660357922</v>
      </c>
      <c r="F114" s="82" t="s">
        <v>22</v>
      </c>
      <c r="H114" s="82" t="s">
        <v>184</v>
      </c>
      <c r="I114" s="489" t="s">
        <v>106</v>
      </c>
    </row>
    <row r="115" spans="1:9" x14ac:dyDescent="0.25">
      <c r="A115" s="82" t="s">
        <v>45</v>
      </c>
      <c r="B115" s="71">
        <v>7836.5510310211812</v>
      </c>
      <c r="C115" s="170">
        <v>34.686280133597222</v>
      </c>
      <c r="D115" s="115">
        <v>156731.02062042363</v>
      </c>
      <c r="E115" s="170">
        <v>2.606396679762025</v>
      </c>
      <c r="F115" s="82" t="s">
        <v>22</v>
      </c>
      <c r="H115" s="82" t="s">
        <v>177</v>
      </c>
      <c r="I115" s="490"/>
    </row>
    <row r="116" spans="1:9" x14ac:dyDescent="0.25">
      <c r="A116" s="82" t="s">
        <v>91</v>
      </c>
      <c r="B116" s="71">
        <v>7.1587301587301591</v>
      </c>
      <c r="C116" s="170">
        <v>0.57142857142857495</v>
      </c>
      <c r="D116" s="115">
        <v>1288.5714285714287</v>
      </c>
      <c r="E116" s="170">
        <v>0.41222003389364714</v>
      </c>
      <c r="F116" s="82" t="s">
        <v>24</v>
      </c>
      <c r="H116" s="82" t="s">
        <v>179</v>
      </c>
      <c r="I116" s="490"/>
    </row>
    <row r="117" spans="1:9" x14ac:dyDescent="0.25">
      <c r="A117" s="82" t="s">
        <v>91</v>
      </c>
      <c r="B117" s="71">
        <v>13.919753086419753</v>
      </c>
      <c r="C117" s="170">
        <v>0.52910052910052774</v>
      </c>
      <c r="D117" s="115">
        <v>2505.5555555555557</v>
      </c>
      <c r="E117" s="170">
        <v>0.18447537253776697</v>
      </c>
      <c r="F117" s="82" t="s">
        <v>24</v>
      </c>
      <c r="H117" s="82" t="s">
        <v>166</v>
      </c>
      <c r="I117" s="490"/>
    </row>
    <row r="118" spans="1:9" x14ac:dyDescent="0.25">
      <c r="A118" s="82" t="s">
        <v>91</v>
      </c>
      <c r="B118" s="71">
        <v>18.539546225614927</v>
      </c>
      <c r="C118" s="170">
        <v>0.44265491103254101</v>
      </c>
      <c r="D118" s="115">
        <v>3337.1183206106871</v>
      </c>
      <c r="E118" s="170">
        <v>0.1659632086977928</v>
      </c>
      <c r="F118" s="82" t="s">
        <v>24</v>
      </c>
      <c r="H118" s="82" t="s">
        <v>105</v>
      </c>
      <c r="I118" s="491"/>
    </row>
    <row r="119" spans="1:9" x14ac:dyDescent="0.25">
      <c r="A119" s="82" t="s">
        <v>32</v>
      </c>
      <c r="B119" s="71">
        <v>7.1587301587301591</v>
      </c>
      <c r="C119" s="170">
        <v>0.57142857142857495</v>
      </c>
      <c r="D119" s="115">
        <v>944.95238095238096</v>
      </c>
      <c r="E119" s="170">
        <v>0.30229469152200783</v>
      </c>
      <c r="F119" s="82" t="s">
        <v>24</v>
      </c>
      <c r="H119" s="82" t="s">
        <v>47</v>
      </c>
      <c r="I119" s="499" t="s">
        <v>138</v>
      </c>
    </row>
    <row r="120" spans="1:9" x14ac:dyDescent="0.25">
      <c r="A120" s="82" t="s">
        <v>32</v>
      </c>
      <c r="B120" s="115">
        <v>27.839506172839506</v>
      </c>
      <c r="C120" s="171">
        <v>1.0582010582010555</v>
      </c>
      <c r="D120" s="115">
        <v>3674.8148148148148</v>
      </c>
      <c r="E120" s="171">
        <v>0.2705638797220582</v>
      </c>
      <c r="F120" s="82" t="s">
        <v>24</v>
      </c>
      <c r="H120" s="82" t="s">
        <v>181</v>
      </c>
      <c r="I120" s="500"/>
    </row>
    <row r="121" spans="1:9" x14ac:dyDescent="0.25">
      <c r="A121" s="82" t="s">
        <v>25</v>
      </c>
      <c r="B121" s="71">
        <v>7.1587301587301591</v>
      </c>
      <c r="C121" s="170">
        <v>0.57142857142857495</v>
      </c>
      <c r="D121" s="115">
        <v>357.93650793650795</v>
      </c>
      <c r="E121" s="170">
        <v>0.11450556497045751</v>
      </c>
      <c r="F121" s="82" t="s">
        <v>24</v>
      </c>
    </row>
    <row r="122" spans="1:9" x14ac:dyDescent="0.25">
      <c r="A122" s="82" t="s">
        <v>25</v>
      </c>
      <c r="B122" s="71">
        <v>16.850227420402859</v>
      </c>
      <c r="C122" s="170">
        <v>0.46140065825104926</v>
      </c>
      <c r="D122" s="115">
        <v>842.51137102014297</v>
      </c>
      <c r="E122" s="170">
        <v>3.8391862559687601E-2</v>
      </c>
      <c r="F122" s="82" t="s">
        <v>24</v>
      </c>
    </row>
    <row r="123" spans="1:9" x14ac:dyDescent="0.25">
      <c r="A123" s="82" t="s">
        <v>25</v>
      </c>
      <c r="B123" s="71">
        <v>82.35683473094285</v>
      </c>
      <c r="C123" s="170">
        <v>3.7896597598089543</v>
      </c>
      <c r="D123" s="115">
        <v>4232.6000062672438</v>
      </c>
      <c r="E123" s="170">
        <v>0.38787752788195445</v>
      </c>
      <c r="F123" s="82" t="s">
        <v>24</v>
      </c>
    </row>
    <row r="124" spans="1:9" x14ac:dyDescent="0.25">
      <c r="A124" s="82" t="s">
        <v>49</v>
      </c>
      <c r="B124" s="71">
        <v>15.957181884529657</v>
      </c>
      <c r="C124" s="170">
        <v>1.2515262515262253</v>
      </c>
      <c r="D124" s="115">
        <v>2648.8921928319232</v>
      </c>
      <c r="E124" s="170">
        <v>0.40316305661225887</v>
      </c>
      <c r="F124" s="82" t="s">
        <v>24</v>
      </c>
    </row>
    <row r="125" spans="1:9" x14ac:dyDescent="0.25">
      <c r="A125" s="82" t="s">
        <v>40</v>
      </c>
      <c r="B125" s="71">
        <v>33.250417710944028</v>
      </c>
      <c r="C125" s="170">
        <v>1.8361018826135065</v>
      </c>
      <c r="D125" s="115">
        <v>49744.697159565578</v>
      </c>
      <c r="E125" s="170">
        <v>2.343511619258102</v>
      </c>
      <c r="F125" s="82" t="s">
        <v>24</v>
      </c>
    </row>
    <row r="126" spans="1:9" x14ac:dyDescent="0.25">
      <c r="A126" s="82" t="s">
        <v>40</v>
      </c>
      <c r="B126" s="71">
        <v>651.49659695377795</v>
      </c>
      <c r="C126" s="170">
        <v>22.512443297528833</v>
      </c>
      <c r="D126" s="115">
        <v>309929.3248422374</v>
      </c>
      <c r="E126" s="170">
        <v>19.458911376748507</v>
      </c>
      <c r="F126" s="82" t="s">
        <v>24</v>
      </c>
    </row>
    <row r="127" spans="1:9" x14ac:dyDescent="0.25">
      <c r="A127" s="82" t="s">
        <v>40</v>
      </c>
      <c r="B127" s="71">
        <v>29.75135773977421</v>
      </c>
      <c r="C127" s="170">
        <v>1.6789046578230498</v>
      </c>
      <c r="D127" s="115">
        <v>38323.494519728323</v>
      </c>
      <c r="E127" s="170">
        <v>3.5613954902550833</v>
      </c>
      <c r="F127" s="82" t="s">
        <v>24</v>
      </c>
    </row>
    <row r="128" spans="1:9" x14ac:dyDescent="0.25">
      <c r="A128" s="82" t="s">
        <v>39</v>
      </c>
      <c r="B128" s="115">
        <v>14.835526315789474</v>
      </c>
      <c r="C128" s="171">
        <v>0.77519379844960945</v>
      </c>
      <c r="D128" s="115">
        <v>6824.3421052631584</v>
      </c>
      <c r="E128" s="171">
        <v>0.29155627669958306</v>
      </c>
      <c r="F128" s="82" t="s">
        <v>24</v>
      </c>
    </row>
    <row r="129" spans="1:6" x14ac:dyDescent="0.25">
      <c r="A129" s="82" t="s">
        <v>39</v>
      </c>
      <c r="B129" s="71">
        <v>19.110169491525422</v>
      </c>
      <c r="C129" s="170">
        <v>0.5882352941176392</v>
      </c>
      <c r="D129" s="115">
        <v>8790.6779661016935</v>
      </c>
      <c r="E129" s="170">
        <v>0.46879936406347239</v>
      </c>
      <c r="F129" s="82" t="s">
        <v>24</v>
      </c>
    </row>
    <row r="130" spans="1:6" x14ac:dyDescent="0.25">
      <c r="A130" s="82" t="s">
        <v>39</v>
      </c>
      <c r="B130" s="115">
        <v>17.213740458015266</v>
      </c>
      <c r="C130" s="171">
        <v>1.5873015873015639</v>
      </c>
      <c r="D130" s="115">
        <v>7918.3206106870221</v>
      </c>
      <c r="E130" s="171">
        <v>1.3029315960912047</v>
      </c>
      <c r="F130" s="82" t="s">
        <v>24</v>
      </c>
    </row>
    <row r="131" spans="1:6" x14ac:dyDescent="0.25">
      <c r="A131" s="82" t="s">
        <v>101</v>
      </c>
      <c r="B131" s="71">
        <v>14.835526315789474</v>
      </c>
      <c r="C131" s="170">
        <v>0.77519379844960945</v>
      </c>
      <c r="D131" s="115">
        <v>815.95394736842104</v>
      </c>
      <c r="E131" s="170">
        <v>3.4859989605384931E-2</v>
      </c>
      <c r="F131" s="82" t="s">
        <v>24</v>
      </c>
    </row>
    <row r="132" spans="1:6" x14ac:dyDescent="0.25">
      <c r="A132" s="82" t="s">
        <v>101</v>
      </c>
      <c r="B132" s="71">
        <v>36.753549658043411</v>
      </c>
      <c r="C132" s="170">
        <v>0.73307139852953807</v>
      </c>
      <c r="D132" s="115">
        <v>2021.4452311923876</v>
      </c>
      <c r="E132" s="170">
        <v>6.6717653245884648E-2</v>
      </c>
      <c r="F132" s="82" t="s">
        <v>24</v>
      </c>
    </row>
    <row r="133" spans="1:6" x14ac:dyDescent="0.25">
      <c r="A133" s="82" t="s">
        <v>101</v>
      </c>
      <c r="B133" s="71">
        <v>26.834501167204348</v>
      </c>
      <c r="C133" s="170">
        <v>1.1818198385362371</v>
      </c>
      <c r="D133" s="115">
        <v>1475.897564196239</v>
      </c>
      <c r="E133" s="170">
        <v>0.12850313543869993</v>
      </c>
      <c r="F133" s="82" t="s">
        <v>24</v>
      </c>
    </row>
    <row r="134" spans="1:6" x14ac:dyDescent="0.25">
      <c r="A134" s="82" t="s">
        <v>30</v>
      </c>
      <c r="B134" s="71">
        <v>22.253289473684212</v>
      </c>
      <c r="C134" s="170">
        <v>0.34052855462032583</v>
      </c>
      <c r="D134" s="115">
        <v>8233.7171052631566</v>
      </c>
      <c r="E134" s="170">
        <v>0.21303892718093043</v>
      </c>
      <c r="F134" s="82" t="s">
        <v>24</v>
      </c>
    </row>
    <row r="135" spans="1:6" x14ac:dyDescent="0.25">
      <c r="A135" s="82" t="s">
        <v>30</v>
      </c>
      <c r="B135" s="115">
        <v>19.113236483421108</v>
      </c>
      <c r="C135" s="171">
        <v>0.84455382347223285</v>
      </c>
      <c r="D135" s="115">
        <v>7071.897498865811</v>
      </c>
      <c r="E135" s="171">
        <v>0.61430406400409865</v>
      </c>
      <c r="F135" s="82" t="s">
        <v>24</v>
      </c>
    </row>
    <row r="136" spans="1:6" x14ac:dyDescent="0.25">
      <c r="A136" s="82" t="s">
        <v>51</v>
      </c>
      <c r="B136" s="71">
        <v>7.1587301587301591</v>
      </c>
      <c r="C136" s="170">
        <v>0.57142857142857495</v>
      </c>
      <c r="D136" s="115">
        <v>1002.2222222222223</v>
      </c>
      <c r="E136" s="170">
        <v>0.32061558191728107</v>
      </c>
      <c r="F136" s="82" t="s">
        <v>24</v>
      </c>
    </row>
    <row r="137" spans="1:6" x14ac:dyDescent="0.25">
      <c r="A137" s="82" t="s">
        <v>73</v>
      </c>
      <c r="B137" s="71">
        <v>17.213740458015266</v>
      </c>
      <c r="C137" s="170">
        <v>1.5873015873015639</v>
      </c>
      <c r="D137" s="115">
        <v>4991.9847328244268</v>
      </c>
      <c r="E137" s="170">
        <v>0.82141339753575937</v>
      </c>
      <c r="F137" s="82" t="s">
        <v>24</v>
      </c>
    </row>
    <row r="138" spans="1:6" x14ac:dyDescent="0.25">
      <c r="A138" s="82" t="s">
        <v>59</v>
      </c>
      <c r="B138" s="71">
        <v>7.1587301587301591</v>
      </c>
      <c r="C138" s="170">
        <v>0.57142857142857495</v>
      </c>
      <c r="D138" s="115">
        <v>1288.5714285714287</v>
      </c>
      <c r="E138" s="170">
        <v>0.41222003389364714</v>
      </c>
      <c r="F138" s="82" t="s">
        <v>24</v>
      </c>
    </row>
    <row r="139" spans="1:6" x14ac:dyDescent="0.25">
      <c r="A139" s="82" t="s">
        <v>59</v>
      </c>
      <c r="B139" s="71">
        <v>17.213740458015266</v>
      </c>
      <c r="C139" s="170">
        <v>1.5873015873015639</v>
      </c>
      <c r="D139" s="115">
        <v>3098.4732824427479</v>
      </c>
      <c r="E139" s="170">
        <v>0.50984279847047131</v>
      </c>
      <c r="F139" s="82" t="s">
        <v>24</v>
      </c>
    </row>
    <row r="140" spans="1:6" x14ac:dyDescent="0.25">
      <c r="A140" s="82" t="s">
        <v>31</v>
      </c>
      <c r="B140" s="71">
        <v>25.626904921201309</v>
      </c>
      <c r="C140" s="170">
        <v>0.56280712121937526</v>
      </c>
      <c r="D140" s="115">
        <v>105326.49540960453</v>
      </c>
      <c r="E140" s="170">
        <v>3.4972101021480553</v>
      </c>
      <c r="F140" s="82" t="s">
        <v>24</v>
      </c>
    </row>
    <row r="141" spans="1:6" x14ac:dyDescent="0.25">
      <c r="A141" s="82" t="s">
        <v>31</v>
      </c>
      <c r="B141" s="71">
        <v>11.65374677002584</v>
      </c>
      <c r="C141" s="170">
        <v>0.85470085470083446</v>
      </c>
      <c r="D141" s="115">
        <v>61776.511627906977</v>
      </c>
      <c r="E141" s="170">
        <v>9.1207845836200967</v>
      </c>
      <c r="F141" s="82" t="s">
        <v>24</v>
      </c>
    </row>
    <row r="142" spans="1:6" x14ac:dyDescent="0.25">
      <c r="A142" s="82" t="s">
        <v>29</v>
      </c>
      <c r="B142" s="115">
        <v>666.6881439710387</v>
      </c>
      <c r="C142" s="171">
        <v>31.430786267995444</v>
      </c>
      <c r="D142" s="115">
        <v>1263860.8578738512</v>
      </c>
      <c r="E142" s="171">
        <v>55.620008604492305</v>
      </c>
      <c r="F142" s="82" t="s">
        <v>24</v>
      </c>
    </row>
    <row r="143" spans="1:6" x14ac:dyDescent="0.25">
      <c r="A143" s="82" t="s">
        <v>29</v>
      </c>
      <c r="B143" s="71">
        <v>71.140834420876416</v>
      </c>
      <c r="C143" s="170">
        <v>1.4293115955164037</v>
      </c>
      <c r="D143" s="115">
        <v>144601.54361426362</v>
      </c>
      <c r="E143" s="170">
        <v>4.6667431512701238</v>
      </c>
      <c r="F143" s="82" t="s">
        <v>24</v>
      </c>
    </row>
    <row r="144" spans="1:6" x14ac:dyDescent="0.25">
      <c r="A144" s="82" t="s">
        <v>92</v>
      </c>
      <c r="B144" s="115">
        <v>43.836046684507878</v>
      </c>
      <c r="C144" s="171">
        <v>0.87559161595672008</v>
      </c>
      <c r="D144" s="115">
        <v>54093.094892952715</v>
      </c>
      <c r="E144" s="171">
        <v>2.122146699717725</v>
      </c>
      <c r="F144" s="82" t="s">
        <v>24</v>
      </c>
    </row>
    <row r="145" spans="1:6" x14ac:dyDescent="0.25">
      <c r="A145" s="82" t="s">
        <v>92</v>
      </c>
      <c r="B145" s="71">
        <v>28.472222222222221</v>
      </c>
      <c r="C145" s="170">
        <v>9.1659028414300042E-2</v>
      </c>
      <c r="D145" s="115">
        <v>21354.166666666668</v>
      </c>
      <c r="E145" s="170">
        <v>0.32085424233479154</v>
      </c>
      <c r="F145" s="82" t="s">
        <v>24</v>
      </c>
    </row>
    <row r="146" spans="1:6" x14ac:dyDescent="0.25">
      <c r="A146" s="82" t="s">
        <v>129</v>
      </c>
      <c r="B146" s="115">
        <v>19.445435622955692</v>
      </c>
      <c r="C146" s="171">
        <v>0.49096804075960498</v>
      </c>
      <c r="D146" s="115">
        <v>9333.8090990187338</v>
      </c>
      <c r="E146" s="171">
        <v>0.36718568974416688</v>
      </c>
      <c r="F146" s="82" t="s">
        <v>24</v>
      </c>
    </row>
    <row r="147" spans="1:6" x14ac:dyDescent="0.25">
      <c r="A147" s="82" t="s">
        <v>35</v>
      </c>
      <c r="B147" s="115">
        <v>19.780701754385966</v>
      </c>
      <c r="C147" s="171">
        <v>0.39370078740157083</v>
      </c>
      <c r="D147" s="115">
        <v>3659.4298245614036</v>
      </c>
      <c r="E147" s="171">
        <v>9.4500094500094431E-2</v>
      </c>
      <c r="F147" s="82" t="s">
        <v>24</v>
      </c>
    </row>
    <row r="148" spans="1:6" x14ac:dyDescent="0.25">
      <c r="A148" s="82" t="s">
        <v>35</v>
      </c>
      <c r="B148" s="71">
        <v>16.244279740418566</v>
      </c>
      <c r="C148" s="170">
        <v>0.58000355892197208</v>
      </c>
      <c r="D148" s="115">
        <v>3005.1917519774347</v>
      </c>
      <c r="E148" s="170">
        <v>0.21981784893071854</v>
      </c>
      <c r="F148" s="82" t="s">
        <v>24</v>
      </c>
    </row>
    <row r="149" spans="1:6" x14ac:dyDescent="0.25">
      <c r="A149" s="82" t="s">
        <v>48</v>
      </c>
      <c r="B149" s="71">
        <v>24.725877192982455</v>
      </c>
      <c r="C149" s="170">
        <v>0.28735632183908083</v>
      </c>
      <c r="D149" s="115">
        <v>2348.9583333333335</v>
      </c>
      <c r="E149" s="170">
        <v>6.0871292457726593E-2</v>
      </c>
      <c r="F149" s="82" t="s">
        <v>24</v>
      </c>
    </row>
    <row r="150" spans="1:6" x14ac:dyDescent="0.25">
      <c r="A150" s="82" t="s">
        <v>48</v>
      </c>
      <c r="B150" s="71">
        <v>25.820610687022903</v>
      </c>
      <c r="C150" s="170">
        <v>2.3809523809523463</v>
      </c>
      <c r="D150" s="115">
        <v>2452.9580152671756</v>
      </c>
      <c r="E150" s="170">
        <v>0.40362554878912316</v>
      </c>
      <c r="F150" s="82" t="s">
        <v>24</v>
      </c>
    </row>
    <row r="151" spans="1:6" x14ac:dyDescent="0.25">
      <c r="A151" s="82" t="s">
        <v>180</v>
      </c>
      <c r="B151" s="71">
        <v>8.6068702290076331</v>
      </c>
      <c r="C151" s="170">
        <v>0.79365079365078195</v>
      </c>
      <c r="D151" s="115">
        <v>3743.9885496183206</v>
      </c>
      <c r="E151" s="170">
        <v>0.61606004815181969</v>
      </c>
      <c r="F151" s="82" t="s">
        <v>24</v>
      </c>
    </row>
    <row r="152" spans="1:6" x14ac:dyDescent="0.25">
      <c r="A152" s="82" t="s">
        <v>36</v>
      </c>
      <c r="B152" s="71">
        <v>23.307493540051681</v>
      </c>
      <c r="C152" s="170">
        <v>1.7094017094016689</v>
      </c>
      <c r="D152" s="115">
        <v>4078.8113695090442</v>
      </c>
      <c r="E152" s="170">
        <v>0.6022023399862354</v>
      </c>
      <c r="F152" s="82" t="s">
        <v>24</v>
      </c>
    </row>
    <row r="153" spans="1:6" x14ac:dyDescent="0.25">
      <c r="A153" s="82" t="s">
        <v>96</v>
      </c>
      <c r="B153" s="71">
        <v>14.835526315789474</v>
      </c>
      <c r="C153" s="170">
        <v>0.77519379844960945</v>
      </c>
      <c r="D153" s="115">
        <v>652.76315789473688</v>
      </c>
      <c r="E153" s="170">
        <v>2.7887991684307945E-2</v>
      </c>
      <c r="F153" s="82" t="s">
        <v>24</v>
      </c>
    </row>
    <row r="154" spans="1:6" x14ac:dyDescent="0.25">
      <c r="A154" s="82" t="s">
        <v>95</v>
      </c>
      <c r="B154" s="71">
        <v>19.780701754385966</v>
      </c>
      <c r="C154" s="170">
        <v>0.39370078740157083</v>
      </c>
      <c r="D154" s="115">
        <v>5340.7894736842109</v>
      </c>
      <c r="E154" s="170">
        <v>0.13791905683797567</v>
      </c>
      <c r="F154" s="82" t="s">
        <v>24</v>
      </c>
    </row>
    <row r="155" spans="1:6" x14ac:dyDescent="0.25">
      <c r="A155" s="82" t="s">
        <v>103</v>
      </c>
      <c r="B155" s="115">
        <v>11.65374677002584</v>
      </c>
      <c r="C155" s="171">
        <v>0.85470085470083446</v>
      </c>
      <c r="D155" s="115">
        <v>1748.062015503876</v>
      </c>
      <c r="E155" s="171">
        <v>0.25808671713695802</v>
      </c>
      <c r="F155" s="82" t="s">
        <v>24</v>
      </c>
    </row>
    <row r="156" spans="1:6" x14ac:dyDescent="0.25">
      <c r="A156" s="82" t="s">
        <v>175</v>
      </c>
      <c r="B156" s="71">
        <v>19.780701754385966</v>
      </c>
      <c r="C156" s="170">
        <v>0.39370078740157083</v>
      </c>
      <c r="D156" s="115">
        <v>7121.0526315789475</v>
      </c>
      <c r="E156" s="170">
        <v>0.18389207578396752</v>
      </c>
      <c r="F156" s="82" t="s">
        <v>24</v>
      </c>
    </row>
    <row r="157" spans="1:6" x14ac:dyDescent="0.25">
      <c r="A157" s="82" t="s">
        <v>37</v>
      </c>
      <c r="B157" s="71">
        <v>18.539546225614927</v>
      </c>
      <c r="C157" s="170">
        <v>0.44265491103254101</v>
      </c>
      <c r="D157" s="115">
        <v>2224.7455470737914</v>
      </c>
      <c r="E157" s="170">
        <v>0.11064213913186188</v>
      </c>
      <c r="F157" s="82" t="s">
        <v>24</v>
      </c>
    </row>
    <row r="158" spans="1:6" x14ac:dyDescent="0.25">
      <c r="A158" s="82" t="s">
        <v>133</v>
      </c>
      <c r="B158" s="71">
        <v>7.1587301587301591</v>
      </c>
      <c r="C158" s="170">
        <v>0.57142857142857495</v>
      </c>
      <c r="D158" s="115">
        <v>1288.5714285714287</v>
      </c>
      <c r="E158" s="170">
        <v>0.41222003389364714</v>
      </c>
      <c r="F158" s="82" t="s">
        <v>24</v>
      </c>
    </row>
    <row r="159" spans="1:6" x14ac:dyDescent="0.25">
      <c r="A159" s="82" t="s">
        <v>133</v>
      </c>
      <c r="B159" s="115">
        <v>19.780701754385966</v>
      </c>
      <c r="C159" s="171">
        <v>0.39370078740157083</v>
      </c>
      <c r="D159" s="115">
        <v>3560.5263157894738</v>
      </c>
      <c r="E159" s="171">
        <v>9.1946037891983759E-2</v>
      </c>
      <c r="F159" s="82" t="s">
        <v>24</v>
      </c>
    </row>
    <row r="160" spans="1:6" x14ac:dyDescent="0.25">
      <c r="A160" s="82" t="s">
        <v>133</v>
      </c>
      <c r="B160" s="71">
        <v>39.982269503546092</v>
      </c>
      <c r="C160" s="170">
        <v>0.24875621890547858</v>
      </c>
      <c r="D160" s="115">
        <v>7196.8085106382969</v>
      </c>
      <c r="E160" s="170">
        <v>0.1324162283444289</v>
      </c>
      <c r="F160" s="82" t="s">
        <v>24</v>
      </c>
    </row>
    <row r="161" spans="1:6" x14ac:dyDescent="0.25">
      <c r="A161" s="82" t="s">
        <v>38</v>
      </c>
      <c r="B161" s="71">
        <v>7.1587301587301591</v>
      </c>
      <c r="C161" s="170">
        <v>0.57142857142857495</v>
      </c>
      <c r="D161" s="115">
        <v>701.55555555555554</v>
      </c>
      <c r="E161" s="170">
        <v>0.2244309073420967</v>
      </c>
      <c r="F161" s="82" t="s">
        <v>24</v>
      </c>
    </row>
    <row r="162" spans="1:6" x14ac:dyDescent="0.25">
      <c r="A162" s="82" t="s">
        <v>183</v>
      </c>
      <c r="B162" s="71">
        <v>11.65374677002584</v>
      </c>
      <c r="C162" s="170">
        <v>0.85470085470083446</v>
      </c>
      <c r="D162" s="115">
        <v>1363.4883720930234</v>
      </c>
      <c r="E162" s="170">
        <v>0.20130763936682727</v>
      </c>
      <c r="F162" s="82" t="s">
        <v>24</v>
      </c>
    </row>
    <row r="163" spans="1:6" x14ac:dyDescent="0.25">
      <c r="A163" s="82" t="s">
        <v>171</v>
      </c>
      <c r="B163" s="115">
        <v>7.1587301587301591</v>
      </c>
      <c r="C163" s="171">
        <v>0.57142857142857495</v>
      </c>
      <c r="D163" s="115">
        <v>2505.5555555555557</v>
      </c>
      <c r="E163" s="171">
        <v>0.80153895479320258</v>
      </c>
      <c r="F163" s="82" t="s">
        <v>24</v>
      </c>
    </row>
    <row r="164" spans="1:6" x14ac:dyDescent="0.25">
      <c r="A164" s="82" t="s">
        <v>41</v>
      </c>
      <c r="B164" s="71">
        <v>7.1587301587301591</v>
      </c>
      <c r="C164" s="170">
        <v>0.57142857142857495</v>
      </c>
      <c r="D164" s="115">
        <v>859.04761904761904</v>
      </c>
      <c r="E164" s="170">
        <v>0.27481335592909806</v>
      </c>
      <c r="F164" s="82" t="s">
        <v>24</v>
      </c>
    </row>
    <row r="165" spans="1:6" x14ac:dyDescent="0.25">
      <c r="A165" s="166" t="s">
        <v>41</v>
      </c>
      <c r="B165" s="172">
        <v>19.780701754385966</v>
      </c>
      <c r="C165" s="173">
        <v>0.39370078740157083</v>
      </c>
      <c r="D165" s="174">
        <v>2373.6842105263158</v>
      </c>
      <c r="E165" s="170">
        <v>6.1297358594655849E-2</v>
      </c>
      <c r="F165" s="82" t="s">
        <v>24</v>
      </c>
    </row>
    <row r="166" spans="1:6" x14ac:dyDescent="0.25">
      <c r="A166" s="82" t="s">
        <v>41</v>
      </c>
      <c r="B166" s="71">
        <v>28.005650566213369</v>
      </c>
      <c r="C166" s="170">
        <v>0.924542151268266</v>
      </c>
      <c r="D166" s="115">
        <v>3360.6780679456037</v>
      </c>
      <c r="E166" s="170">
        <v>0.23224247123884389</v>
      </c>
      <c r="F166" s="82" t="s">
        <v>24</v>
      </c>
    </row>
    <row r="167" spans="1:6" x14ac:dyDescent="0.25">
      <c r="A167" s="82" t="s">
        <v>23</v>
      </c>
      <c r="B167" s="71">
        <v>28.472222222222221</v>
      </c>
      <c r="C167" s="170">
        <v>9.1659028414300042E-2</v>
      </c>
      <c r="D167" s="115">
        <v>227777.77777777778</v>
      </c>
      <c r="E167" s="170">
        <v>3.4224452515711095</v>
      </c>
      <c r="F167" s="82" t="s">
        <v>24</v>
      </c>
    </row>
    <row r="168" spans="1:6" x14ac:dyDescent="0.25">
      <c r="A168" s="82" t="s">
        <v>77</v>
      </c>
      <c r="B168" s="71">
        <v>14.835526315789474</v>
      </c>
      <c r="C168" s="170">
        <v>0.77519379844960945</v>
      </c>
      <c r="D168" s="115">
        <v>29522.697368421053</v>
      </c>
      <c r="E168" s="170">
        <v>1.2612978057221094</v>
      </c>
      <c r="F168" s="82" t="s">
        <v>24</v>
      </c>
    </row>
    <row r="169" spans="1:6" x14ac:dyDescent="0.25">
      <c r="A169" s="82" t="s">
        <v>63</v>
      </c>
      <c r="B169" s="71">
        <v>19.110169491525422</v>
      </c>
      <c r="C169" s="170">
        <v>0.5882352941176392</v>
      </c>
      <c r="D169" s="115">
        <v>187279.66101694913</v>
      </c>
      <c r="E169" s="170">
        <v>9.9874647126565854</v>
      </c>
      <c r="F169" s="82" t="s">
        <v>64</v>
      </c>
    </row>
    <row r="170" spans="1:6" x14ac:dyDescent="0.25">
      <c r="A170" s="82" t="s">
        <v>124</v>
      </c>
      <c r="B170" s="71">
        <v>34.280961938745165</v>
      </c>
      <c r="C170" s="170">
        <v>0.58147396889790048</v>
      </c>
      <c r="D170" s="115">
        <v>23996.673357121617</v>
      </c>
      <c r="E170" s="170">
        <v>0.80522048115557021</v>
      </c>
      <c r="F170" s="82" t="s">
        <v>64</v>
      </c>
    </row>
    <row r="171" spans="1:6" x14ac:dyDescent="0.25">
      <c r="A171" s="82" t="s">
        <v>124</v>
      </c>
      <c r="B171" s="115">
        <v>54.218380614657207</v>
      </c>
      <c r="C171" s="171">
        <v>0.29458573311262859</v>
      </c>
      <c r="D171" s="115">
        <v>37952.866430260037</v>
      </c>
      <c r="E171" s="171">
        <v>0.66468397887345931</v>
      </c>
      <c r="F171" s="82" t="s">
        <v>64</v>
      </c>
    </row>
    <row r="172" spans="1:6" x14ac:dyDescent="0.25">
      <c r="A172" s="82" t="s">
        <v>185</v>
      </c>
      <c r="B172" s="71">
        <v>39.982269503546092</v>
      </c>
      <c r="C172" s="170">
        <v>0.24875621890547858</v>
      </c>
      <c r="D172" s="115">
        <v>23189.716312056735</v>
      </c>
      <c r="E172" s="170">
        <v>0.42667451355427088</v>
      </c>
      <c r="F172" s="82" t="s">
        <v>106</v>
      </c>
    </row>
    <row r="173" spans="1:6" x14ac:dyDescent="0.25">
      <c r="A173" s="82" t="s">
        <v>184</v>
      </c>
      <c r="B173" s="71">
        <v>56.944444444444443</v>
      </c>
      <c r="C173" s="170">
        <v>0.18331805682860008</v>
      </c>
      <c r="D173" s="115">
        <v>113888.88888888889</v>
      </c>
      <c r="E173" s="170">
        <v>1.7112226257855547</v>
      </c>
      <c r="F173" s="82" t="s">
        <v>106</v>
      </c>
    </row>
    <row r="174" spans="1:6" x14ac:dyDescent="0.25">
      <c r="A174" s="82" t="s">
        <v>168</v>
      </c>
      <c r="B174" s="71">
        <v>18.04</v>
      </c>
      <c r="C174" s="170">
        <v>0.68027210884353739</v>
      </c>
      <c r="D174" s="115">
        <v>27060</v>
      </c>
      <c r="E174" s="170">
        <v>5.0449844446312948</v>
      </c>
      <c r="F174" s="82" t="s">
        <v>106</v>
      </c>
    </row>
    <row r="175" spans="1:6" x14ac:dyDescent="0.25">
      <c r="A175" s="82" t="s">
        <v>168</v>
      </c>
      <c r="B175" s="115">
        <v>39.982269503546092</v>
      </c>
      <c r="C175" s="171">
        <v>0.24875621890547858</v>
      </c>
      <c r="D175" s="115">
        <v>59973.404255319139</v>
      </c>
      <c r="E175" s="171">
        <v>1.1034685695369073</v>
      </c>
      <c r="F175" s="82" t="s">
        <v>106</v>
      </c>
    </row>
    <row r="176" spans="1:6" x14ac:dyDescent="0.25">
      <c r="A176" s="82" t="s">
        <v>177</v>
      </c>
      <c r="B176" s="71">
        <v>22.253289473684212</v>
      </c>
      <c r="C176" s="170">
        <v>0.34052855462032583</v>
      </c>
      <c r="D176" s="115">
        <v>46731.90789473684</v>
      </c>
      <c r="E176" s="170">
        <v>1.2091398569728482</v>
      </c>
      <c r="F176" s="82" t="s">
        <v>106</v>
      </c>
    </row>
    <row r="177" spans="1:6" x14ac:dyDescent="0.25">
      <c r="A177" s="82" t="s">
        <v>177</v>
      </c>
      <c r="B177" s="71">
        <v>34.361986986514367</v>
      </c>
      <c r="C177" s="170">
        <v>0.93219439310932772</v>
      </c>
      <c r="D177" s="115">
        <v>72160.172671680179</v>
      </c>
      <c r="E177" s="170">
        <v>4.1290584541042064</v>
      </c>
      <c r="F177" s="82" t="s">
        <v>106</v>
      </c>
    </row>
    <row r="178" spans="1:6" x14ac:dyDescent="0.25">
      <c r="A178" s="82" t="s">
        <v>179</v>
      </c>
      <c r="B178" s="71">
        <v>35.177861392332723</v>
      </c>
      <c r="C178" s="170">
        <v>0.40857502312828692</v>
      </c>
      <c r="D178" s="115">
        <v>73873.508923898728</v>
      </c>
      <c r="E178" s="170">
        <v>2.1052409151680842</v>
      </c>
      <c r="F178" s="82" t="s">
        <v>106</v>
      </c>
    </row>
    <row r="179" spans="1:6" x14ac:dyDescent="0.25">
      <c r="A179" s="82" t="s">
        <v>166</v>
      </c>
      <c r="B179" s="71">
        <v>36.08</v>
      </c>
      <c r="C179" s="170">
        <v>1.3605442176870748</v>
      </c>
      <c r="D179" s="115">
        <v>57728</v>
      </c>
      <c r="E179" s="170">
        <v>10.762633481880096</v>
      </c>
      <c r="F179" s="82" t="s">
        <v>106</v>
      </c>
    </row>
    <row r="180" spans="1:6" x14ac:dyDescent="0.25">
      <c r="A180" s="82" t="s">
        <v>166</v>
      </c>
      <c r="B180" s="71">
        <v>13.919753086419753</v>
      </c>
      <c r="C180" s="170">
        <v>0.52910052910052774</v>
      </c>
      <c r="D180" s="115">
        <v>22271.604938271605</v>
      </c>
      <c r="E180" s="170">
        <v>1.639781089224595</v>
      </c>
      <c r="F180" s="82" t="s">
        <v>106</v>
      </c>
    </row>
    <row r="181" spans="1:6" x14ac:dyDescent="0.25">
      <c r="A181" s="82" t="s">
        <v>166</v>
      </c>
      <c r="B181" s="71">
        <v>67.038828071785701</v>
      </c>
      <c r="C181" s="170">
        <v>0.83309296495199425</v>
      </c>
      <c r="D181" s="115">
        <v>107262.12491485711</v>
      </c>
      <c r="E181" s="170">
        <v>3.313329365559333</v>
      </c>
      <c r="F181" s="82" t="s">
        <v>106</v>
      </c>
    </row>
    <row r="182" spans="1:6" x14ac:dyDescent="0.25">
      <c r="A182" s="82" t="s">
        <v>105</v>
      </c>
      <c r="B182" s="71">
        <v>98.903508771929822</v>
      </c>
      <c r="C182" s="170">
        <v>1.1494252873563233</v>
      </c>
      <c r="D182" s="115">
        <v>186433.11403508772</v>
      </c>
      <c r="E182" s="170">
        <v>4.8312583698027209</v>
      </c>
      <c r="F182" s="82" t="s">
        <v>106</v>
      </c>
    </row>
    <row r="183" spans="1:6" x14ac:dyDescent="0.25">
      <c r="A183" s="82" t="s">
        <v>105</v>
      </c>
      <c r="B183" s="71">
        <v>412.51221378242616</v>
      </c>
      <c r="C183" s="170">
        <v>4.5759850806569533</v>
      </c>
      <c r="D183" s="115">
        <v>777585.52297987323</v>
      </c>
      <c r="E183" s="170">
        <v>21.458672490309372</v>
      </c>
      <c r="F183" s="82" t="s">
        <v>106</v>
      </c>
    </row>
    <row r="184" spans="1:6" x14ac:dyDescent="0.25">
      <c r="A184" s="82" t="s">
        <v>26</v>
      </c>
      <c r="B184" s="115">
        <v>50.359782790309104</v>
      </c>
      <c r="C184" s="171">
        <v>2.4818264515108348</v>
      </c>
      <c r="D184" s="115">
        <v>1360.4695697577276</v>
      </c>
      <c r="E184" s="171">
        <v>0.1712328569896989</v>
      </c>
      <c r="F184" s="82" t="s">
        <v>27</v>
      </c>
    </row>
    <row r="185" spans="1:6" x14ac:dyDescent="0.25">
      <c r="A185" s="82" t="s">
        <v>26</v>
      </c>
      <c r="B185" s="71">
        <v>79.94933116100043</v>
      </c>
      <c r="C185" s="170">
        <v>2.385869679576035</v>
      </c>
      <c r="D185" s="115">
        <v>2428.7120925843328</v>
      </c>
      <c r="E185" s="170">
        <v>0.12907861396181144</v>
      </c>
      <c r="F185" s="82" t="s">
        <v>27</v>
      </c>
    </row>
    <row r="186" spans="1:6" x14ac:dyDescent="0.25">
      <c r="A186" s="82" t="s">
        <v>26</v>
      </c>
      <c r="B186" s="115">
        <v>28.472222222222221</v>
      </c>
      <c r="C186" s="171">
        <v>9.1659028414300042E-2</v>
      </c>
      <c r="D186" s="115">
        <v>711.80555555555554</v>
      </c>
      <c r="E186" s="171">
        <v>1.0695141411159717E-2</v>
      </c>
      <c r="F186" s="82" t="s">
        <v>27</v>
      </c>
    </row>
    <row r="187" spans="1:6" x14ac:dyDescent="0.25">
      <c r="A187" s="82" t="s">
        <v>47</v>
      </c>
      <c r="B187" s="115">
        <v>44.990735171261491</v>
      </c>
      <c r="C187" s="171">
        <v>2.0532550229394038</v>
      </c>
      <c r="D187" s="115">
        <v>14621.988930659982</v>
      </c>
      <c r="E187" s="171">
        <v>1.4218695199593296</v>
      </c>
      <c r="F187" s="82" t="s">
        <v>27</v>
      </c>
    </row>
    <row r="188" spans="1:6" x14ac:dyDescent="0.25">
      <c r="A188" s="82" t="s">
        <v>47</v>
      </c>
      <c r="B188" s="115">
        <v>19.780701754385966</v>
      </c>
      <c r="C188" s="171">
        <v>0.39370078740157083</v>
      </c>
      <c r="D188" s="115">
        <v>6428.7280701754389</v>
      </c>
      <c r="E188" s="171">
        <v>0.16601367952719293</v>
      </c>
      <c r="F188" s="82" t="s">
        <v>27</v>
      </c>
    </row>
    <row r="189" spans="1:6" x14ac:dyDescent="0.25">
      <c r="A189" s="82" t="s">
        <v>47</v>
      </c>
      <c r="B189" s="115">
        <v>11.65374677002584</v>
      </c>
      <c r="C189" s="171">
        <v>0.85470085470083446</v>
      </c>
      <c r="D189" s="115">
        <v>3787.4677002583981</v>
      </c>
      <c r="E189" s="171">
        <v>0.55918788713007572</v>
      </c>
      <c r="F189" s="82" t="s">
        <v>27</v>
      </c>
    </row>
    <row r="190" spans="1:6" x14ac:dyDescent="0.25">
      <c r="A190" s="82" t="s">
        <v>174</v>
      </c>
      <c r="B190" s="115">
        <v>14.835526315789474</v>
      </c>
      <c r="C190" s="171">
        <v>0.77519379844960945</v>
      </c>
      <c r="D190" s="115">
        <v>890.13157894736844</v>
      </c>
      <c r="E190" s="171">
        <v>3.8029079569510828E-2</v>
      </c>
      <c r="F190" s="82" t="s">
        <v>27</v>
      </c>
    </row>
    <row r="191" spans="1:6" x14ac:dyDescent="0.25">
      <c r="A191" s="82" t="s">
        <v>178</v>
      </c>
      <c r="B191" s="71">
        <v>8.6068702290076331</v>
      </c>
      <c r="C191" s="170">
        <v>0.79365079365078195</v>
      </c>
      <c r="D191" s="115">
        <v>2926.3358778625952</v>
      </c>
      <c r="E191" s="170">
        <v>0.4815181985554452</v>
      </c>
      <c r="F191" s="82" t="s">
        <v>27</v>
      </c>
    </row>
    <row r="192" spans="1:6" x14ac:dyDescent="0.25">
      <c r="A192" s="82" t="s">
        <v>181</v>
      </c>
      <c r="B192" s="71">
        <v>20.062984496124031</v>
      </c>
      <c r="C192" s="170">
        <v>0.47317994155756726</v>
      </c>
      <c r="D192" s="115">
        <v>8667.209302325582</v>
      </c>
      <c r="E192" s="170">
        <v>0.46405089446963954</v>
      </c>
      <c r="F192" s="82" t="s">
        <v>27</v>
      </c>
    </row>
    <row r="193" spans="1:6" x14ac:dyDescent="0.25">
      <c r="A193" s="82" t="s">
        <v>182</v>
      </c>
      <c r="B193" s="71">
        <v>11.65374677002584</v>
      </c>
      <c r="C193" s="170">
        <v>0.85470085470083446</v>
      </c>
      <c r="D193" s="115">
        <v>2097.6744186046512</v>
      </c>
      <c r="E193" s="170">
        <v>0.30970406056434963</v>
      </c>
      <c r="F193" s="82" t="s">
        <v>27</v>
      </c>
    </row>
    <row r="194" spans="1:6" x14ac:dyDescent="0.25">
      <c r="A194" s="82" t="s">
        <v>72</v>
      </c>
      <c r="B194" s="71">
        <v>15.957181884529657</v>
      </c>
      <c r="C194" s="170">
        <v>1.2515262515262253</v>
      </c>
      <c r="D194" s="115">
        <v>3391.373749926031</v>
      </c>
      <c r="E194" s="170">
        <v>0.51962263172571566</v>
      </c>
      <c r="F194" s="82" t="s">
        <v>27</v>
      </c>
    </row>
    <row r="195" spans="1:6" x14ac:dyDescent="0.25">
      <c r="A195" s="82" t="s">
        <v>60</v>
      </c>
      <c r="B195" s="71">
        <v>11.65374677002584</v>
      </c>
      <c r="C195" s="170">
        <v>0.85470085470083446</v>
      </c>
      <c r="D195" s="115">
        <v>3263.0490956072354</v>
      </c>
      <c r="E195" s="170">
        <v>0.48176187198898829</v>
      </c>
      <c r="F195" s="82" t="s">
        <v>27</v>
      </c>
    </row>
  </sheetData>
  <sortState xmlns:xlrd2="http://schemas.microsoft.com/office/spreadsheetml/2017/richdata2" ref="A184:F195">
    <sortCondition ref="A184:A195"/>
  </sortState>
  <mergeCells count="8">
    <mergeCell ref="I119:I120"/>
    <mergeCell ref="A43:F43"/>
    <mergeCell ref="H43:M43"/>
    <mergeCell ref="O43:S43"/>
    <mergeCell ref="I104:I105"/>
    <mergeCell ref="I107:I108"/>
    <mergeCell ref="I109:I113"/>
    <mergeCell ref="I114:I1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opLeftCell="C19" workbookViewId="0">
      <selection activeCell="B23" sqref="B23:D23"/>
    </sheetView>
  </sheetViews>
  <sheetFormatPr defaultRowHeight="12.5" x14ac:dyDescent="0.25"/>
  <cols>
    <col min="1" max="1" width="24.453125" bestFit="1" customWidth="1"/>
    <col min="2" max="3" width="9.08984375" bestFit="1" customWidth="1"/>
    <col min="4" max="4" width="9.81640625" bestFit="1" customWidth="1"/>
    <col min="5" max="5" width="7.54296875" bestFit="1" customWidth="1"/>
    <col min="6" max="7" width="7.6328125" bestFit="1" customWidth="1"/>
    <col min="8" max="13" width="9.54296875" bestFit="1" customWidth="1"/>
  </cols>
  <sheetData>
    <row r="1" spans="1:7" x14ac:dyDescent="0.25">
      <c r="A1" t="s">
        <v>164</v>
      </c>
    </row>
    <row r="2" spans="1:7" ht="13" x14ac:dyDescent="0.3">
      <c r="A2" s="175" t="s">
        <v>12</v>
      </c>
      <c r="B2" s="176">
        <v>42191</v>
      </c>
      <c r="C2" s="176">
        <v>42191</v>
      </c>
      <c r="D2" s="176">
        <v>42205</v>
      </c>
      <c r="E2" s="176">
        <v>42205</v>
      </c>
      <c r="F2" s="176">
        <v>42227</v>
      </c>
      <c r="G2" s="176">
        <v>42227</v>
      </c>
    </row>
    <row r="3" spans="1:7" ht="13" x14ac:dyDescent="0.3">
      <c r="A3" s="175" t="s">
        <v>11</v>
      </c>
      <c r="B3" s="177">
        <v>2651.88</v>
      </c>
      <c r="C3" s="177">
        <v>1252.7777777777701</v>
      </c>
      <c r="D3" s="177">
        <v>1913.7828947368496</v>
      </c>
      <c r="E3" s="177">
        <v>2373.6842105263258</v>
      </c>
      <c r="F3" s="177">
        <v>2630.8333333333399</v>
      </c>
      <c r="G3" s="177">
        <v>3248.7288135593653</v>
      </c>
    </row>
    <row r="4" spans="1:7" ht="13.5" x14ac:dyDescent="0.3">
      <c r="A4" s="175" t="s">
        <v>190</v>
      </c>
      <c r="B4" s="177">
        <v>536374.30000000005</v>
      </c>
      <c r="C4" s="177">
        <v>312593.11111111124</v>
      </c>
      <c r="D4" s="177">
        <v>2340660.3289473676</v>
      </c>
      <c r="E4" s="177">
        <v>2296005.3947368464</v>
      </c>
      <c r="F4" s="177">
        <v>1358205.9876543155</v>
      </c>
      <c r="G4" s="177">
        <v>1875147.1610169448</v>
      </c>
    </row>
    <row r="5" spans="1:7" ht="13" x14ac:dyDescent="0.3">
      <c r="A5" s="175" t="s">
        <v>10</v>
      </c>
      <c r="B5" s="178">
        <v>45.358505249023438</v>
      </c>
      <c r="C5" s="178">
        <v>41.472515106201172</v>
      </c>
      <c r="D5" s="178">
        <v>55.978412628173828</v>
      </c>
      <c r="E5" s="178">
        <v>55.839492797851563</v>
      </c>
      <c r="F5" s="178">
        <v>52.053741455078125</v>
      </c>
      <c r="G5" s="178">
        <v>54.379280090332031</v>
      </c>
    </row>
    <row r="6" spans="1:7" ht="13" x14ac:dyDescent="0.3">
      <c r="A6" s="175" t="s">
        <v>12</v>
      </c>
      <c r="B6" s="176">
        <v>42241</v>
      </c>
      <c r="C6" s="176">
        <v>42241</v>
      </c>
      <c r="D6" s="176">
        <v>42261</v>
      </c>
      <c r="E6" s="176">
        <v>42261</v>
      </c>
      <c r="F6" s="176">
        <v>42641</v>
      </c>
      <c r="G6" s="176">
        <v>42275</v>
      </c>
    </row>
    <row r="7" spans="1:7" ht="13" x14ac:dyDescent="0.3">
      <c r="A7" s="175" t="s">
        <v>11</v>
      </c>
      <c r="B7" s="177">
        <v>5024.2982456140862</v>
      </c>
      <c r="C7" s="177">
        <v>8604.6052631578823</v>
      </c>
      <c r="D7" s="177">
        <v>1084.4656488549776</v>
      </c>
      <c r="E7" s="177">
        <v>1363.4883720930557</v>
      </c>
      <c r="F7" s="177">
        <v>16072.872340425145</v>
      </c>
      <c r="G7" s="177">
        <v>31063.194444444023</v>
      </c>
    </row>
    <row r="8" spans="1:7" ht="13.5" x14ac:dyDescent="0.3">
      <c r="A8" s="175" t="s">
        <v>190</v>
      </c>
      <c r="B8" s="177">
        <v>3872408.6403508801</v>
      </c>
      <c r="C8" s="177">
        <v>3858893.4758771867</v>
      </c>
      <c r="D8" s="177">
        <v>607731.10687022924</v>
      </c>
      <c r="E8" s="177">
        <v>677315.76227390184</v>
      </c>
      <c r="F8" s="177">
        <v>5434989.8049645564</v>
      </c>
      <c r="G8" s="177">
        <v>6655410.41666668</v>
      </c>
    </row>
    <row r="9" spans="1:7" ht="13" x14ac:dyDescent="0.3">
      <c r="A9" s="175" t="s">
        <v>10</v>
      </c>
      <c r="B9" s="178">
        <v>59.609539031982422</v>
      </c>
      <c r="C9" s="178">
        <v>59.584320068359375</v>
      </c>
      <c r="D9" s="178">
        <v>46.258083343505859</v>
      </c>
      <c r="E9" s="178">
        <v>47.039005279541016</v>
      </c>
      <c r="F9" s="178">
        <v>62.05474853515625</v>
      </c>
      <c r="G9" s="178">
        <v>63.516067504882813</v>
      </c>
    </row>
    <row r="14" spans="1:7" ht="36" x14ac:dyDescent="0.3">
      <c r="A14" s="145" t="s">
        <v>119</v>
      </c>
      <c r="B14" s="147" t="s">
        <v>1</v>
      </c>
      <c r="C14" s="148" t="s">
        <v>159</v>
      </c>
      <c r="D14" s="146" t="s">
        <v>163</v>
      </c>
    </row>
    <row r="15" spans="1:7" x14ac:dyDescent="0.25">
      <c r="A15" s="67" t="s">
        <v>43</v>
      </c>
      <c r="B15" s="155">
        <v>3</v>
      </c>
      <c r="C15" s="71">
        <v>69.075268283043513</v>
      </c>
      <c r="D15" s="165">
        <v>262605.84111787006</v>
      </c>
    </row>
    <row r="16" spans="1:7" x14ac:dyDescent="0.25">
      <c r="A16" s="67" t="s">
        <v>34</v>
      </c>
      <c r="B16" s="155">
        <v>10</v>
      </c>
      <c r="C16" s="71">
        <v>36.366960304840752</v>
      </c>
      <c r="D16" s="165">
        <v>3416.6943416457352</v>
      </c>
    </row>
    <row r="17" spans="1:4" x14ac:dyDescent="0.25">
      <c r="A17" s="82" t="s">
        <v>22</v>
      </c>
      <c r="B17" s="155">
        <v>2</v>
      </c>
      <c r="C17" s="71">
        <v>2320.0582776907404</v>
      </c>
      <c r="D17" s="165">
        <v>464320.6987864704</v>
      </c>
    </row>
    <row r="18" spans="1:4" x14ac:dyDescent="0.25">
      <c r="A18" s="67" t="s">
        <v>24</v>
      </c>
      <c r="B18" s="155">
        <v>31</v>
      </c>
      <c r="C18" s="71">
        <v>45.136174020694142</v>
      </c>
      <c r="D18" s="165">
        <v>46199.954593042996</v>
      </c>
    </row>
    <row r="19" spans="1:4" x14ac:dyDescent="0.25">
      <c r="A19" s="67" t="s">
        <v>64</v>
      </c>
      <c r="B19" s="155">
        <v>2</v>
      </c>
      <c r="C19" s="71">
        <v>35.869837348309268</v>
      </c>
      <c r="D19" s="165">
        <v>83076.400268110257</v>
      </c>
    </row>
    <row r="20" spans="1:4" x14ac:dyDescent="0.25">
      <c r="A20" s="67" t="s">
        <v>27</v>
      </c>
      <c r="B20" s="155">
        <v>7</v>
      </c>
      <c r="C20" s="71">
        <v>26.498048027892299</v>
      </c>
      <c r="D20" s="165">
        <v>4214.5788285220742</v>
      </c>
    </row>
    <row r="21" spans="1:4" x14ac:dyDescent="0.25">
      <c r="A21" s="82" t="s">
        <v>106</v>
      </c>
      <c r="B21" s="155">
        <v>8</v>
      </c>
      <c r="C21" s="71">
        <v>72.933035418052441</v>
      </c>
      <c r="D21" s="165">
        <v>130679.83048455586</v>
      </c>
    </row>
    <row r="23" spans="1:4" x14ac:dyDescent="0.25">
      <c r="B23" s="150" t="s">
        <v>153</v>
      </c>
      <c r="C23" s="150" t="s">
        <v>154</v>
      </c>
      <c r="D23" s="150" t="s">
        <v>155</v>
      </c>
    </row>
    <row r="24" spans="1:4" ht="13" x14ac:dyDescent="0.25">
      <c r="A24" s="149" t="s">
        <v>11</v>
      </c>
      <c r="B24" s="83">
        <f>AVERAGE(B3:E3)</f>
        <v>2048.0312207602365</v>
      </c>
      <c r="C24" s="83">
        <f>AVERAGE(F3:I3)</f>
        <v>2939.7810734463528</v>
      </c>
      <c r="D24" s="83">
        <f>AVERAGE(D7:G7)</f>
        <v>12396.0052014543</v>
      </c>
    </row>
    <row r="25" spans="1:4" ht="15" x14ac:dyDescent="0.25">
      <c r="A25" s="149" t="s">
        <v>14</v>
      </c>
      <c r="B25" s="83">
        <f>AVERAGE(B4:E4)</f>
        <v>1371408.2836988312</v>
      </c>
      <c r="C25" s="83">
        <f>AVERAGE(F4:I4)</f>
        <v>1616676.5743356301</v>
      </c>
      <c r="D25" s="83">
        <f>AVERAGE(D8:G8)</f>
        <v>3343861.7726938417</v>
      </c>
    </row>
    <row r="26" spans="1:4" ht="13" x14ac:dyDescent="0.25">
      <c r="A26" s="149" t="s">
        <v>10</v>
      </c>
      <c r="B26" s="83">
        <f>AVERAGE(B5:E5)</f>
        <v>49.6622314453125</v>
      </c>
      <c r="C26" s="83">
        <f>AVERAGE(F5:I5)</f>
        <v>53.216510772705078</v>
      </c>
      <c r="D26" s="83">
        <f>AVERAGE(D9:G9)</f>
        <v>54.716976165771484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45"/>
  <sheetViews>
    <sheetView topLeftCell="A202" workbookViewId="0">
      <selection activeCell="I178" sqref="I178"/>
    </sheetView>
  </sheetViews>
  <sheetFormatPr defaultRowHeight="12.5" x14ac:dyDescent="0.25"/>
  <cols>
    <col min="1" max="1" width="2.81640625" style="193" bestFit="1" customWidth="1"/>
    <col min="2" max="2" width="31.90625" style="193" bestFit="1" customWidth="1"/>
    <col min="3" max="3" width="10.36328125" style="193" bestFit="1" customWidth="1"/>
    <col min="4" max="4" width="13.81640625" style="193" bestFit="1" customWidth="1"/>
    <col min="5" max="5" width="9.90625" style="193" bestFit="1" customWidth="1"/>
    <col min="6" max="6" width="8.7265625" style="193"/>
    <col min="7" max="7" width="15.08984375" style="193" customWidth="1"/>
    <col min="8" max="8" width="11.08984375" style="193" customWidth="1"/>
    <col min="9" max="9" width="31.90625" style="193" bestFit="1" customWidth="1"/>
    <col min="10" max="10" width="10" style="193" bestFit="1" customWidth="1"/>
    <col min="11" max="11" width="16.1796875" style="193" customWidth="1"/>
    <col min="12" max="12" width="9.90625" style="193" bestFit="1" customWidth="1"/>
    <col min="13" max="15" width="8.7265625" style="193"/>
    <col min="16" max="16" width="24.90625" style="193" bestFit="1" customWidth="1"/>
    <col min="17" max="18" width="8.7265625" style="193"/>
    <col min="19" max="20" width="9.81640625" style="193" bestFit="1" customWidth="1"/>
    <col min="21" max="21" width="10.1796875" style="193" bestFit="1" customWidth="1"/>
    <col min="22" max="16384" width="8.7265625" style="193"/>
  </cols>
  <sheetData>
    <row r="1" spans="1:21" ht="14.5" x14ac:dyDescent="0.35">
      <c r="A1" s="190"/>
      <c r="B1" s="191" t="s">
        <v>9</v>
      </c>
      <c r="C1" s="192" t="s">
        <v>18</v>
      </c>
      <c r="D1" s="190"/>
      <c r="E1" s="190"/>
      <c r="F1" s="190"/>
      <c r="G1" s="190"/>
      <c r="I1" s="194" t="s">
        <v>9</v>
      </c>
      <c r="J1" s="195" t="s">
        <v>18</v>
      </c>
      <c r="K1" s="190"/>
      <c r="L1" s="190"/>
      <c r="M1" s="190"/>
      <c r="N1" s="190"/>
      <c r="O1" s="190"/>
    </row>
    <row r="2" spans="1:21" ht="14.5" x14ac:dyDescent="0.35">
      <c r="A2" s="190"/>
      <c r="B2" s="191" t="s">
        <v>17</v>
      </c>
      <c r="C2" s="196" t="s">
        <v>191</v>
      </c>
      <c r="D2" s="190"/>
      <c r="E2" s="190"/>
      <c r="F2" s="190"/>
      <c r="G2" s="190"/>
      <c r="I2" s="194" t="s">
        <v>17</v>
      </c>
      <c r="J2" s="197" t="s">
        <v>198</v>
      </c>
      <c r="K2" s="190"/>
      <c r="L2" s="190"/>
      <c r="M2" s="190"/>
      <c r="N2" s="190"/>
      <c r="O2" s="190"/>
    </row>
    <row r="3" spans="1:21" ht="14.5" x14ac:dyDescent="0.35">
      <c r="A3" s="190"/>
      <c r="B3" s="191" t="s">
        <v>13</v>
      </c>
      <c r="C3" s="196"/>
      <c r="D3" s="190"/>
      <c r="E3" s="190"/>
      <c r="F3" s="190"/>
      <c r="G3" s="190"/>
      <c r="I3" s="194" t="s">
        <v>13</v>
      </c>
      <c r="J3" s="197"/>
      <c r="K3" s="190"/>
      <c r="L3" s="190"/>
      <c r="M3" s="190"/>
      <c r="N3" s="190"/>
      <c r="O3" s="190"/>
    </row>
    <row r="4" spans="1:21" ht="14.5" x14ac:dyDescent="0.35">
      <c r="A4" s="190"/>
      <c r="B4" s="191" t="s">
        <v>12</v>
      </c>
      <c r="C4" s="198">
        <v>42576</v>
      </c>
      <c r="D4" s="190"/>
      <c r="E4" s="190"/>
      <c r="F4" s="190"/>
      <c r="G4" s="190"/>
      <c r="I4" s="194" t="s">
        <v>12</v>
      </c>
      <c r="J4" s="199">
        <v>42576</v>
      </c>
      <c r="K4" s="190"/>
      <c r="L4" s="190"/>
      <c r="M4" s="190"/>
      <c r="N4" s="190"/>
      <c r="O4" s="190"/>
    </row>
    <row r="5" spans="1:21" ht="14.5" x14ac:dyDescent="0.35">
      <c r="A5" s="190"/>
      <c r="B5" s="191" t="s">
        <v>11</v>
      </c>
      <c r="C5" s="200">
        <v>2466.4062500000559</v>
      </c>
      <c r="D5" s="190"/>
      <c r="E5" s="190"/>
      <c r="F5" s="190"/>
      <c r="G5" s="190"/>
      <c r="I5" s="194" t="s">
        <v>11</v>
      </c>
      <c r="J5" s="201">
        <v>1751.1355311355965</v>
      </c>
      <c r="K5" s="190"/>
      <c r="L5" s="190"/>
      <c r="M5" s="190"/>
      <c r="N5" s="190"/>
      <c r="O5" s="190"/>
    </row>
    <row r="6" spans="1:21" ht="15.5" x14ac:dyDescent="0.35">
      <c r="A6" s="190"/>
      <c r="B6" s="191" t="s">
        <v>212</v>
      </c>
      <c r="C6" s="200">
        <v>2029333.8950892829</v>
      </c>
      <c r="D6" s="190"/>
      <c r="E6" s="190"/>
      <c r="F6" s="190"/>
      <c r="G6" s="190"/>
      <c r="I6" s="194" t="s">
        <v>212</v>
      </c>
      <c r="J6" s="201">
        <v>1368132.4542124483</v>
      </c>
      <c r="K6" s="190"/>
      <c r="L6" s="190"/>
      <c r="M6" s="190"/>
      <c r="N6" s="190"/>
      <c r="O6" s="190"/>
    </row>
    <row r="7" spans="1:21" ht="14.5" x14ac:dyDescent="0.35">
      <c r="A7" s="190"/>
      <c r="B7" s="191" t="s">
        <v>10</v>
      </c>
      <c r="C7" s="202">
        <v>54.949119567871094</v>
      </c>
      <c r="D7" s="190"/>
      <c r="E7" s="190"/>
      <c r="F7" s="190"/>
      <c r="G7" s="190"/>
      <c r="I7" s="194" t="s">
        <v>10</v>
      </c>
      <c r="J7" s="203">
        <v>52.106243133544922</v>
      </c>
      <c r="K7" s="190"/>
      <c r="L7" s="190"/>
      <c r="M7" s="190"/>
      <c r="N7" s="190"/>
      <c r="O7" s="190"/>
    </row>
    <row r="8" spans="1:21" x14ac:dyDescent="0.25">
      <c r="Q8" s="504">
        <v>42552</v>
      </c>
      <c r="R8" s="504"/>
      <c r="S8" s="504"/>
      <c r="T8" s="504"/>
      <c r="U8" s="504"/>
    </row>
    <row r="9" spans="1:21" ht="14.5" x14ac:dyDescent="0.35">
      <c r="A9" s="190"/>
      <c r="B9" s="190"/>
      <c r="C9" s="191" t="s">
        <v>2</v>
      </c>
      <c r="D9" s="191" t="s">
        <v>2</v>
      </c>
      <c r="E9" s="191" t="s">
        <v>4</v>
      </c>
      <c r="F9" s="191" t="s">
        <v>4</v>
      </c>
      <c r="G9" s="190"/>
      <c r="I9" s="190"/>
      <c r="J9" s="194" t="s">
        <v>2</v>
      </c>
      <c r="K9" s="194" t="s">
        <v>2</v>
      </c>
      <c r="L9" s="194" t="s">
        <v>4</v>
      </c>
      <c r="M9" s="194" t="s">
        <v>4</v>
      </c>
      <c r="N9" s="190"/>
      <c r="O9" s="190"/>
    </row>
    <row r="10" spans="1:21" ht="15.5" x14ac:dyDescent="0.35">
      <c r="A10" s="190"/>
      <c r="B10" s="204" t="s">
        <v>1</v>
      </c>
      <c r="C10" s="191" t="s">
        <v>5</v>
      </c>
      <c r="D10" s="191" t="s">
        <v>3</v>
      </c>
      <c r="E10" s="191" t="s">
        <v>213</v>
      </c>
      <c r="F10" s="191" t="s">
        <v>3</v>
      </c>
      <c r="G10" s="205" t="s">
        <v>16</v>
      </c>
      <c r="I10" s="206" t="s">
        <v>1</v>
      </c>
      <c r="J10" s="194" t="s">
        <v>5</v>
      </c>
      <c r="K10" s="194" t="s">
        <v>3</v>
      </c>
      <c r="L10" s="194" t="s">
        <v>213</v>
      </c>
      <c r="M10" s="194" t="s">
        <v>3</v>
      </c>
      <c r="N10" s="207" t="s">
        <v>16</v>
      </c>
      <c r="P10" s="190"/>
      <c r="Q10" s="191" t="s">
        <v>2</v>
      </c>
      <c r="R10" s="191" t="s">
        <v>2</v>
      </c>
      <c r="S10" s="191" t="s">
        <v>4</v>
      </c>
      <c r="T10" s="191" t="s">
        <v>4</v>
      </c>
      <c r="U10" s="190"/>
    </row>
    <row r="11" spans="1:21" ht="15" x14ac:dyDescent="0.3">
      <c r="A11" s="208" t="s">
        <v>0</v>
      </c>
      <c r="B11" s="208" t="s">
        <v>0</v>
      </c>
      <c r="C11" s="208" t="s">
        <v>0</v>
      </c>
      <c r="D11" s="208" t="s">
        <v>0</v>
      </c>
      <c r="E11" s="208" t="s">
        <v>0</v>
      </c>
      <c r="F11" s="208" t="s">
        <v>0</v>
      </c>
      <c r="G11" s="208" t="s">
        <v>0</v>
      </c>
      <c r="I11" s="209" t="s">
        <v>0</v>
      </c>
      <c r="J11" s="209" t="s">
        <v>0</v>
      </c>
      <c r="K11" s="209" t="s">
        <v>0</v>
      </c>
      <c r="L11" s="209" t="s">
        <v>0</v>
      </c>
      <c r="M11" s="209" t="s">
        <v>0</v>
      </c>
      <c r="N11" s="209" t="s">
        <v>0</v>
      </c>
      <c r="P11" s="204" t="s">
        <v>1</v>
      </c>
      <c r="Q11" s="191" t="s">
        <v>5</v>
      </c>
      <c r="R11" s="191" t="s">
        <v>3</v>
      </c>
      <c r="S11" s="191" t="s">
        <v>213</v>
      </c>
      <c r="T11" s="191" t="s">
        <v>3</v>
      </c>
      <c r="U11" s="205" t="s">
        <v>16</v>
      </c>
    </row>
    <row r="12" spans="1:21" x14ac:dyDescent="0.25">
      <c r="A12" s="210">
        <v>1</v>
      </c>
      <c r="B12" s="211" t="s">
        <v>55</v>
      </c>
      <c r="C12" s="212">
        <v>251.67410714285714</v>
      </c>
      <c r="D12" s="213">
        <v>10.20408163265283</v>
      </c>
      <c r="E12" s="212">
        <v>332964.84375</v>
      </c>
      <c r="F12" s="213">
        <v>16.40759288334613</v>
      </c>
      <c r="G12" s="210" t="s">
        <v>43</v>
      </c>
      <c r="I12" s="214" t="s">
        <v>55</v>
      </c>
      <c r="J12" s="215">
        <v>115.64102564102564</v>
      </c>
      <c r="K12" s="216">
        <v>6.6037735849054133</v>
      </c>
      <c r="L12" s="215">
        <v>138422.30769230769</v>
      </c>
      <c r="M12" s="216">
        <v>10.117610123647648</v>
      </c>
      <c r="N12" s="217" t="s">
        <v>43</v>
      </c>
      <c r="P12" s="211" t="s">
        <v>55</v>
      </c>
      <c r="Q12" s="218">
        <f>AVERAGE(J12,C12)</f>
        <v>183.65756639194137</v>
      </c>
      <c r="R12" s="219">
        <f t="shared" ref="R12:T12" si="0">AVERAGE(K12,D12)</f>
        <v>8.4039276087791208</v>
      </c>
      <c r="S12" s="218">
        <f t="shared" si="0"/>
        <v>235693.57572115384</v>
      </c>
      <c r="T12" s="219">
        <f t="shared" si="0"/>
        <v>13.262601503496889</v>
      </c>
      <c r="U12" s="210" t="s">
        <v>43</v>
      </c>
    </row>
    <row r="13" spans="1:21" x14ac:dyDescent="0.25">
      <c r="A13" s="210">
        <v>2</v>
      </c>
      <c r="B13" s="211" t="s">
        <v>21</v>
      </c>
      <c r="C13" s="212">
        <v>100.66964285714286</v>
      </c>
      <c r="D13" s="213">
        <v>4.0816326530611322</v>
      </c>
      <c r="E13" s="212">
        <v>52348.21428571429</v>
      </c>
      <c r="F13" s="213">
        <v>2.5795762053937987</v>
      </c>
      <c r="G13" s="210" t="s">
        <v>22</v>
      </c>
      <c r="I13" s="214" t="s">
        <v>21</v>
      </c>
      <c r="J13" s="215">
        <v>115.64102564102564</v>
      </c>
      <c r="K13" s="216">
        <v>6.6037735849054133</v>
      </c>
      <c r="L13" s="215">
        <v>60133.333333333328</v>
      </c>
      <c r="M13" s="216">
        <v>4.3952859350850266</v>
      </c>
      <c r="N13" s="217" t="s">
        <v>22</v>
      </c>
      <c r="P13" s="211" t="s">
        <v>21</v>
      </c>
      <c r="Q13" s="218">
        <f t="shared" ref="Q13:Q56" si="1">AVERAGE(J13,C13)</f>
        <v>108.15533424908425</v>
      </c>
      <c r="R13" s="219">
        <f t="shared" ref="R13:R56" si="2">AVERAGE(K13,D13)</f>
        <v>5.3427031189832732</v>
      </c>
      <c r="S13" s="218">
        <f t="shared" ref="S13:S56" si="3">AVERAGE(L13,E13)</f>
        <v>56240.773809523809</v>
      </c>
      <c r="T13" s="219">
        <f t="shared" ref="T13:T56" si="4">AVERAGE(M13,F13)</f>
        <v>3.4874310702394125</v>
      </c>
      <c r="U13" s="210" t="s">
        <v>22</v>
      </c>
    </row>
    <row r="14" spans="1:21" x14ac:dyDescent="0.25">
      <c r="A14" s="210">
        <v>3</v>
      </c>
      <c r="B14" s="214" t="s">
        <v>33</v>
      </c>
      <c r="C14" s="212"/>
      <c r="D14" s="213"/>
      <c r="E14" s="212"/>
      <c r="F14" s="213"/>
      <c r="G14" s="210" t="s">
        <v>22</v>
      </c>
      <c r="I14" s="214" t="s">
        <v>33</v>
      </c>
      <c r="J14" s="215">
        <v>16.520146520146522</v>
      </c>
      <c r="K14" s="216">
        <v>0.94339622641505927</v>
      </c>
      <c r="L14" s="215">
        <v>1404.2124542124543</v>
      </c>
      <c r="M14" s="216">
        <v>0.10263717156105145</v>
      </c>
      <c r="N14" s="217" t="s">
        <v>34</v>
      </c>
      <c r="P14" s="214" t="s">
        <v>33</v>
      </c>
      <c r="Q14" s="218">
        <f t="shared" si="1"/>
        <v>16.520146520146522</v>
      </c>
      <c r="R14" s="219">
        <f t="shared" si="2"/>
        <v>0.94339622641505927</v>
      </c>
      <c r="S14" s="218">
        <f t="shared" si="3"/>
        <v>1404.2124542124543</v>
      </c>
      <c r="T14" s="219">
        <f t="shared" si="4"/>
        <v>0.10263717156105145</v>
      </c>
      <c r="U14" s="210" t="s">
        <v>22</v>
      </c>
    </row>
    <row r="15" spans="1:21" x14ac:dyDescent="0.25">
      <c r="A15" s="210">
        <v>4</v>
      </c>
      <c r="B15" s="214" t="s">
        <v>25</v>
      </c>
      <c r="G15" s="217" t="s">
        <v>24</v>
      </c>
      <c r="I15" s="214" t="s">
        <v>25</v>
      </c>
      <c r="J15" s="215">
        <v>462.56410256410254</v>
      </c>
      <c r="K15" s="216">
        <v>26.415094339621653</v>
      </c>
      <c r="L15" s="215">
        <v>23128.205128205125</v>
      </c>
      <c r="M15" s="216">
        <v>1.6904945904173179</v>
      </c>
      <c r="N15" s="217" t="s">
        <v>24</v>
      </c>
      <c r="P15" s="214" t="s">
        <v>25</v>
      </c>
      <c r="Q15" s="218">
        <f t="shared" si="1"/>
        <v>462.56410256410254</v>
      </c>
      <c r="R15" s="219">
        <f t="shared" si="2"/>
        <v>26.415094339621653</v>
      </c>
      <c r="S15" s="218">
        <f t="shared" si="3"/>
        <v>23128.205128205125</v>
      </c>
      <c r="T15" s="219">
        <f t="shared" si="4"/>
        <v>1.6904945904173179</v>
      </c>
      <c r="U15" s="217" t="s">
        <v>24</v>
      </c>
    </row>
    <row r="16" spans="1:21" x14ac:dyDescent="0.25">
      <c r="A16" s="210">
        <v>5</v>
      </c>
      <c r="B16" s="214" t="s">
        <v>192</v>
      </c>
      <c r="G16" s="217" t="s">
        <v>24</v>
      </c>
      <c r="I16" s="214" t="s">
        <v>192</v>
      </c>
      <c r="J16" s="215">
        <v>181.72161172161171</v>
      </c>
      <c r="K16" s="216">
        <v>10.37735849056565</v>
      </c>
      <c r="L16" s="215">
        <v>356174.35897435894</v>
      </c>
      <c r="M16" s="216">
        <v>26.033616692426691</v>
      </c>
      <c r="N16" s="217" t="s">
        <v>24</v>
      </c>
      <c r="P16" s="214" t="s">
        <v>192</v>
      </c>
      <c r="Q16" s="218">
        <f t="shared" si="1"/>
        <v>181.72161172161171</v>
      </c>
      <c r="R16" s="219">
        <f t="shared" si="2"/>
        <v>10.37735849056565</v>
      </c>
      <c r="S16" s="218">
        <f t="shared" si="3"/>
        <v>356174.35897435894</v>
      </c>
      <c r="T16" s="219">
        <f t="shared" si="4"/>
        <v>26.033616692426691</v>
      </c>
      <c r="U16" s="217" t="s">
        <v>24</v>
      </c>
    </row>
    <row r="17" spans="1:21" x14ac:dyDescent="0.25">
      <c r="A17" s="210">
        <v>6</v>
      </c>
      <c r="B17" s="214" t="s">
        <v>69</v>
      </c>
      <c r="G17" s="217" t="s">
        <v>24</v>
      </c>
      <c r="I17" s="214" t="s">
        <v>69</v>
      </c>
      <c r="J17" s="215">
        <v>16.520146520146522</v>
      </c>
      <c r="K17" s="216">
        <v>0.94339622641505927</v>
      </c>
      <c r="L17" s="215">
        <v>2478.0219780219782</v>
      </c>
      <c r="M17" s="216">
        <v>0.1811244204018555</v>
      </c>
      <c r="N17" s="217" t="s">
        <v>24</v>
      </c>
      <c r="P17" s="214" t="s">
        <v>69</v>
      </c>
      <c r="Q17" s="218">
        <f t="shared" si="1"/>
        <v>16.520146520146522</v>
      </c>
      <c r="R17" s="219">
        <f t="shared" si="2"/>
        <v>0.94339622641505927</v>
      </c>
      <c r="S17" s="218">
        <f t="shared" si="3"/>
        <v>2478.0219780219782</v>
      </c>
      <c r="T17" s="219">
        <f t="shared" si="4"/>
        <v>0.1811244204018555</v>
      </c>
      <c r="U17" s="217" t="s">
        <v>24</v>
      </c>
    </row>
    <row r="18" spans="1:21" x14ac:dyDescent="0.25">
      <c r="A18" s="210">
        <v>7</v>
      </c>
      <c r="B18" s="211" t="s">
        <v>32</v>
      </c>
      <c r="C18" s="212">
        <v>151.00446428571428</v>
      </c>
      <c r="D18" s="213">
        <v>6.1224489795916979</v>
      </c>
      <c r="E18" s="212">
        <v>19932.589285714286</v>
      </c>
      <c r="F18" s="213">
        <v>0.98222324743840772</v>
      </c>
      <c r="G18" s="210" t="s">
        <v>24</v>
      </c>
      <c r="I18" s="214" t="s">
        <v>32</v>
      </c>
      <c r="J18" s="215">
        <v>132.16117216117217</v>
      </c>
      <c r="K18" s="216">
        <v>7.5471698113204742</v>
      </c>
      <c r="L18" s="215">
        <v>17445.274725274729</v>
      </c>
      <c r="M18" s="216">
        <v>1.2751159196290629</v>
      </c>
      <c r="N18" s="217" t="s">
        <v>24</v>
      </c>
      <c r="P18" s="211" t="s">
        <v>32</v>
      </c>
      <c r="Q18" s="218">
        <f t="shared" si="1"/>
        <v>141.58281822344321</v>
      </c>
      <c r="R18" s="219">
        <f t="shared" si="2"/>
        <v>6.8348093954560856</v>
      </c>
      <c r="S18" s="218">
        <f t="shared" si="3"/>
        <v>18688.932005494506</v>
      </c>
      <c r="T18" s="219">
        <f t="shared" si="4"/>
        <v>1.1286695835337353</v>
      </c>
      <c r="U18" s="210" t="s">
        <v>24</v>
      </c>
    </row>
    <row r="19" spans="1:21" x14ac:dyDescent="0.25">
      <c r="A19" s="210">
        <v>8</v>
      </c>
      <c r="B19" s="211" t="s">
        <v>25</v>
      </c>
      <c r="C19" s="212">
        <v>402.67857142857144</v>
      </c>
      <c r="D19" s="213">
        <v>16.326530612244529</v>
      </c>
      <c r="E19" s="212">
        <v>20133.928571428572</v>
      </c>
      <c r="F19" s="213">
        <v>0.99214469438223019</v>
      </c>
      <c r="G19" s="210" t="s">
        <v>24</v>
      </c>
      <c r="P19" s="211" t="s">
        <v>25</v>
      </c>
      <c r="Q19" s="218">
        <f t="shared" si="1"/>
        <v>402.67857142857144</v>
      </c>
      <c r="R19" s="219">
        <f t="shared" si="2"/>
        <v>16.326530612244529</v>
      </c>
      <c r="S19" s="218">
        <f t="shared" si="3"/>
        <v>20133.928571428572</v>
      </c>
      <c r="T19" s="219">
        <f t="shared" si="4"/>
        <v>0.99214469438223019</v>
      </c>
      <c r="U19" s="210" t="s">
        <v>24</v>
      </c>
    </row>
    <row r="20" spans="1:21" x14ac:dyDescent="0.25">
      <c r="A20" s="210">
        <v>9</v>
      </c>
      <c r="B20" s="214" t="s">
        <v>49</v>
      </c>
      <c r="G20" s="210" t="s">
        <v>24</v>
      </c>
      <c r="I20" s="214" t="s">
        <v>49</v>
      </c>
      <c r="J20" s="215">
        <v>16.520146520146522</v>
      </c>
      <c r="K20" s="216">
        <v>0.94339622641505927</v>
      </c>
      <c r="L20" s="215">
        <v>2742.3443223443228</v>
      </c>
      <c r="M20" s="216">
        <v>0.20044435857805346</v>
      </c>
      <c r="N20" s="217" t="s">
        <v>24</v>
      </c>
      <c r="P20" s="214" t="s">
        <v>49</v>
      </c>
      <c r="Q20" s="218">
        <f t="shared" si="1"/>
        <v>16.520146520146522</v>
      </c>
      <c r="R20" s="219">
        <f t="shared" si="2"/>
        <v>0.94339622641505927</v>
      </c>
      <c r="S20" s="218">
        <f t="shared" si="3"/>
        <v>2742.3443223443228</v>
      </c>
      <c r="T20" s="219">
        <f t="shared" si="4"/>
        <v>0.20044435857805346</v>
      </c>
      <c r="U20" s="210" t="s">
        <v>24</v>
      </c>
    </row>
    <row r="21" spans="1:21" x14ac:dyDescent="0.25">
      <c r="A21" s="210">
        <v>10</v>
      </c>
      <c r="B21" s="211" t="s">
        <v>40</v>
      </c>
      <c r="C21" s="212">
        <v>50.334821428571431</v>
      </c>
      <c r="D21" s="213">
        <v>2.0408163265305661</v>
      </c>
      <c r="E21" s="212">
        <v>11073.660714285716</v>
      </c>
      <c r="F21" s="213">
        <v>0.5456795819102267</v>
      </c>
      <c r="G21" s="210" t="s">
        <v>24</v>
      </c>
      <c r="I21" s="214" t="s">
        <v>40</v>
      </c>
      <c r="J21" s="215">
        <v>49.560439560439562</v>
      </c>
      <c r="K21" s="216">
        <v>2.8301886792451776</v>
      </c>
      <c r="L21" s="215">
        <v>10903.296703296704</v>
      </c>
      <c r="M21" s="216">
        <v>0.79694744976816434</v>
      </c>
      <c r="N21" s="217" t="s">
        <v>24</v>
      </c>
      <c r="P21" s="211" t="s">
        <v>40</v>
      </c>
      <c r="Q21" s="218">
        <f t="shared" si="1"/>
        <v>49.947630494505496</v>
      </c>
      <c r="R21" s="219">
        <f t="shared" si="2"/>
        <v>2.4355025028878718</v>
      </c>
      <c r="S21" s="218">
        <f t="shared" si="3"/>
        <v>10988.47870879121</v>
      </c>
      <c r="T21" s="219">
        <f t="shared" si="4"/>
        <v>0.67131351583919552</v>
      </c>
      <c r="U21" s="210" t="s">
        <v>24</v>
      </c>
    </row>
    <row r="22" spans="1:21" x14ac:dyDescent="0.25">
      <c r="A22" s="210">
        <v>11</v>
      </c>
      <c r="B22" s="211" t="s">
        <v>81</v>
      </c>
      <c r="C22" s="212">
        <v>25.167410714285715</v>
      </c>
      <c r="D22" s="213">
        <v>1.0204081632652831</v>
      </c>
      <c r="E22" s="212">
        <v>7046.875</v>
      </c>
      <c r="F22" s="213">
        <v>0.3472506430337805</v>
      </c>
      <c r="G22" s="210" t="s">
        <v>24</v>
      </c>
      <c r="P22" s="211" t="s">
        <v>81</v>
      </c>
      <c r="Q22" s="218">
        <f t="shared" si="1"/>
        <v>25.167410714285715</v>
      </c>
      <c r="R22" s="219">
        <f t="shared" si="2"/>
        <v>1.0204081632652831</v>
      </c>
      <c r="S22" s="218">
        <f t="shared" si="3"/>
        <v>7046.875</v>
      </c>
      <c r="T22" s="219">
        <f t="shared" si="4"/>
        <v>0.3472506430337805</v>
      </c>
      <c r="U22" s="210" t="s">
        <v>24</v>
      </c>
    </row>
    <row r="23" spans="1:21" x14ac:dyDescent="0.25">
      <c r="A23" s="210">
        <v>12</v>
      </c>
      <c r="B23" s="211" t="s">
        <v>39</v>
      </c>
      <c r="C23" s="212">
        <v>75.502232142857139</v>
      </c>
      <c r="D23" s="213">
        <v>3.0612244897958489</v>
      </c>
      <c r="E23" s="212">
        <v>34731.026785714283</v>
      </c>
      <c r="F23" s="213">
        <v>1.7114495978093467</v>
      </c>
      <c r="G23" s="210" t="s">
        <v>24</v>
      </c>
      <c r="I23" s="214" t="s">
        <v>39</v>
      </c>
      <c r="J23" s="215">
        <v>16.520146520146522</v>
      </c>
      <c r="K23" s="216">
        <v>0.94339622641505927</v>
      </c>
      <c r="L23" s="215">
        <v>7599.2673992673999</v>
      </c>
      <c r="M23" s="216">
        <v>0.55544822256569026</v>
      </c>
      <c r="N23" s="217" t="s">
        <v>24</v>
      </c>
      <c r="P23" s="211" t="s">
        <v>39</v>
      </c>
      <c r="Q23" s="218">
        <f t="shared" si="1"/>
        <v>46.011189331501832</v>
      </c>
      <c r="R23" s="219">
        <f t="shared" si="2"/>
        <v>2.0023103581054542</v>
      </c>
      <c r="S23" s="218">
        <f t="shared" si="3"/>
        <v>21165.147092490843</v>
      </c>
      <c r="T23" s="219">
        <f t="shared" si="4"/>
        <v>1.1334489101875185</v>
      </c>
      <c r="U23" s="210" t="s">
        <v>24</v>
      </c>
    </row>
    <row r="24" spans="1:21" x14ac:dyDescent="0.25">
      <c r="A24" s="210">
        <v>13</v>
      </c>
      <c r="B24" s="214" t="s">
        <v>200</v>
      </c>
      <c r="G24" s="210" t="s">
        <v>24</v>
      </c>
      <c r="I24" s="214" t="s">
        <v>200</v>
      </c>
      <c r="J24" s="215">
        <v>16.520146520146522</v>
      </c>
      <c r="K24" s="216">
        <v>0.94339622641505927</v>
      </c>
      <c r="L24" s="215">
        <v>12390.109890109892</v>
      </c>
      <c r="M24" s="216">
        <v>0.90562210200927762</v>
      </c>
      <c r="N24" s="217" t="s">
        <v>24</v>
      </c>
      <c r="P24" s="214" t="s">
        <v>200</v>
      </c>
      <c r="Q24" s="218">
        <f t="shared" si="1"/>
        <v>16.520146520146522</v>
      </c>
      <c r="R24" s="219">
        <f t="shared" si="2"/>
        <v>0.94339622641505927</v>
      </c>
      <c r="S24" s="218">
        <f t="shared" si="3"/>
        <v>12390.109890109892</v>
      </c>
      <c r="T24" s="219">
        <f t="shared" si="4"/>
        <v>0.90562210200927762</v>
      </c>
      <c r="U24" s="210" t="s">
        <v>24</v>
      </c>
    </row>
    <row r="25" spans="1:21" x14ac:dyDescent="0.25">
      <c r="A25" s="210">
        <v>14</v>
      </c>
      <c r="B25" s="214" t="s">
        <v>201</v>
      </c>
      <c r="G25" s="210" t="s">
        <v>24</v>
      </c>
      <c r="I25" s="214" t="s">
        <v>201</v>
      </c>
      <c r="J25" s="215">
        <v>16.520146520146522</v>
      </c>
      <c r="K25" s="216">
        <v>0.94339622641505927</v>
      </c>
      <c r="L25" s="215">
        <v>90860.805860805864</v>
      </c>
      <c r="M25" s="216">
        <v>6.6412287480680341</v>
      </c>
      <c r="N25" s="217" t="s">
        <v>24</v>
      </c>
      <c r="P25" s="214" t="s">
        <v>201</v>
      </c>
      <c r="Q25" s="218">
        <f t="shared" si="1"/>
        <v>16.520146520146522</v>
      </c>
      <c r="R25" s="219">
        <f t="shared" si="2"/>
        <v>0.94339622641505927</v>
      </c>
      <c r="S25" s="218">
        <f t="shared" si="3"/>
        <v>90860.805860805864</v>
      </c>
      <c r="T25" s="219">
        <f t="shared" si="4"/>
        <v>6.6412287480680341</v>
      </c>
      <c r="U25" s="210" t="s">
        <v>24</v>
      </c>
    </row>
    <row r="26" spans="1:21" x14ac:dyDescent="0.25">
      <c r="A26" s="210">
        <v>15</v>
      </c>
      <c r="B26" s="211" t="s">
        <v>30</v>
      </c>
      <c r="C26" s="212">
        <v>50.334821428571431</v>
      </c>
      <c r="D26" s="213">
        <v>2.0408163265305661</v>
      </c>
      <c r="E26" s="212">
        <v>18623.883928571428</v>
      </c>
      <c r="F26" s="213">
        <v>0.91773384230356281</v>
      </c>
      <c r="G26" s="210" t="s">
        <v>24</v>
      </c>
      <c r="I26" s="214" t="s">
        <v>30</v>
      </c>
      <c r="J26" s="215">
        <v>148.68131868131869</v>
      </c>
      <c r="K26" s="216">
        <v>8.4905660377355314</v>
      </c>
      <c r="L26" s="215">
        <v>55012.087912087911</v>
      </c>
      <c r="M26" s="216">
        <v>4.0209621329211913</v>
      </c>
      <c r="N26" s="217" t="s">
        <v>24</v>
      </c>
      <c r="P26" s="211" t="s">
        <v>30</v>
      </c>
      <c r="Q26" s="218">
        <f t="shared" si="1"/>
        <v>99.508070054945051</v>
      </c>
      <c r="R26" s="219">
        <f t="shared" si="2"/>
        <v>5.2656911821330485</v>
      </c>
      <c r="S26" s="218">
        <f t="shared" si="3"/>
        <v>36817.985920329666</v>
      </c>
      <c r="T26" s="219">
        <f t="shared" si="4"/>
        <v>2.4693479876123772</v>
      </c>
      <c r="U26" s="210" t="s">
        <v>24</v>
      </c>
    </row>
    <row r="27" spans="1:21" x14ac:dyDescent="0.25">
      <c r="A27" s="210">
        <v>16</v>
      </c>
      <c r="B27" s="211" t="s">
        <v>51</v>
      </c>
      <c r="C27" s="212">
        <v>25.167410714285715</v>
      </c>
      <c r="D27" s="213">
        <v>1.0204081632652831</v>
      </c>
      <c r="E27" s="212">
        <v>3523.4375</v>
      </c>
      <c r="F27" s="213">
        <v>0.17362532151689025</v>
      </c>
      <c r="G27" s="210" t="s">
        <v>24</v>
      </c>
      <c r="P27" s="211" t="s">
        <v>51</v>
      </c>
      <c r="Q27" s="218">
        <f t="shared" si="1"/>
        <v>25.167410714285715</v>
      </c>
      <c r="R27" s="219">
        <f t="shared" si="2"/>
        <v>1.0204081632652831</v>
      </c>
      <c r="S27" s="218">
        <f t="shared" si="3"/>
        <v>3523.4375</v>
      </c>
      <c r="T27" s="219">
        <f t="shared" si="4"/>
        <v>0.17362532151689025</v>
      </c>
      <c r="U27" s="210" t="s">
        <v>24</v>
      </c>
    </row>
    <row r="28" spans="1:21" x14ac:dyDescent="0.25">
      <c r="A28" s="210">
        <v>17</v>
      </c>
      <c r="B28" s="211" t="s">
        <v>192</v>
      </c>
      <c r="C28" s="212">
        <v>377.51116071428567</v>
      </c>
      <c r="D28" s="213">
        <v>15.306122448979242</v>
      </c>
      <c r="E28" s="212">
        <v>813914.06249999988</v>
      </c>
      <c r="F28" s="213">
        <v>40.107449270401645</v>
      </c>
      <c r="G28" s="210" t="s">
        <v>24</v>
      </c>
      <c r="P28" s="211" t="s">
        <v>192</v>
      </c>
      <c r="Q28" s="218">
        <f t="shared" si="1"/>
        <v>377.51116071428567</v>
      </c>
      <c r="R28" s="219">
        <f t="shared" si="2"/>
        <v>15.306122448979242</v>
      </c>
      <c r="S28" s="218">
        <f t="shared" si="3"/>
        <v>813914.06249999988</v>
      </c>
      <c r="T28" s="219">
        <f t="shared" si="4"/>
        <v>40.107449270401645</v>
      </c>
      <c r="U28" s="210" t="s">
        <v>24</v>
      </c>
    </row>
    <row r="29" spans="1:21" x14ac:dyDescent="0.25">
      <c r="A29" s="210">
        <v>18</v>
      </c>
      <c r="B29" s="214" t="s">
        <v>73</v>
      </c>
      <c r="G29" s="210" t="s">
        <v>24</v>
      </c>
      <c r="I29" s="214" t="s">
        <v>73</v>
      </c>
      <c r="J29" s="215">
        <v>49.560439560439562</v>
      </c>
      <c r="K29" s="216">
        <v>2.8301886792451776</v>
      </c>
      <c r="L29" s="215">
        <v>14372.527472527472</v>
      </c>
      <c r="M29" s="216">
        <v>1.0505216383307618</v>
      </c>
      <c r="N29" s="217" t="s">
        <v>24</v>
      </c>
      <c r="P29" s="214" t="s">
        <v>73</v>
      </c>
      <c r="Q29" s="218">
        <f t="shared" si="1"/>
        <v>49.560439560439562</v>
      </c>
      <c r="R29" s="219">
        <f t="shared" si="2"/>
        <v>2.8301886792451776</v>
      </c>
      <c r="S29" s="218">
        <f t="shared" si="3"/>
        <v>14372.527472527472</v>
      </c>
      <c r="T29" s="219">
        <f t="shared" si="4"/>
        <v>1.0505216383307618</v>
      </c>
      <c r="U29" s="210" t="s">
        <v>24</v>
      </c>
    </row>
    <row r="30" spans="1:21" x14ac:dyDescent="0.25">
      <c r="A30" s="210">
        <v>19</v>
      </c>
      <c r="B30" s="211" t="s">
        <v>194</v>
      </c>
      <c r="C30" s="212">
        <v>25.167410714285715</v>
      </c>
      <c r="D30" s="213">
        <v>1.0204081632652831</v>
      </c>
      <c r="E30" s="212">
        <v>115518.41517857143</v>
      </c>
      <c r="F30" s="213">
        <v>5.692430184018046</v>
      </c>
      <c r="G30" s="210" t="s">
        <v>24</v>
      </c>
      <c r="I30" s="214" t="s">
        <v>194</v>
      </c>
      <c r="J30" s="215">
        <v>49.560439560439562</v>
      </c>
      <c r="K30" s="216">
        <v>2.8301886792451776</v>
      </c>
      <c r="L30" s="215">
        <v>50551.648351648357</v>
      </c>
      <c r="M30" s="216">
        <v>3.6949381761978524</v>
      </c>
      <c r="N30" s="217" t="s">
        <v>24</v>
      </c>
      <c r="P30" s="211" t="s">
        <v>194</v>
      </c>
      <c r="Q30" s="218">
        <f t="shared" si="1"/>
        <v>37.363925137362642</v>
      </c>
      <c r="R30" s="219">
        <f t="shared" si="2"/>
        <v>1.9252984212552304</v>
      </c>
      <c r="S30" s="218">
        <f t="shared" si="3"/>
        <v>83035.031765109889</v>
      </c>
      <c r="T30" s="219">
        <f t="shared" si="4"/>
        <v>4.6936841801079492</v>
      </c>
      <c r="U30" s="210" t="s">
        <v>24</v>
      </c>
    </row>
    <row r="31" spans="1:21" x14ac:dyDescent="0.25">
      <c r="A31" s="210">
        <v>20</v>
      </c>
      <c r="B31" s="214" t="s">
        <v>84</v>
      </c>
      <c r="G31" s="210" t="s">
        <v>24</v>
      </c>
      <c r="I31" s="214" t="s">
        <v>84</v>
      </c>
      <c r="J31" s="215">
        <v>16.520146520146522</v>
      </c>
      <c r="K31" s="216">
        <v>0.94339622641505927</v>
      </c>
      <c r="L31" s="215">
        <v>277538.46153846156</v>
      </c>
      <c r="M31" s="216">
        <v>20.285935085007818</v>
      </c>
      <c r="N31" s="217" t="s">
        <v>24</v>
      </c>
      <c r="P31" s="214" t="s">
        <v>84</v>
      </c>
      <c r="Q31" s="218">
        <f t="shared" si="1"/>
        <v>16.520146520146522</v>
      </c>
      <c r="R31" s="219">
        <f t="shared" si="2"/>
        <v>0.94339622641505927</v>
      </c>
      <c r="S31" s="218">
        <f t="shared" si="3"/>
        <v>277538.46153846156</v>
      </c>
      <c r="T31" s="219">
        <f t="shared" si="4"/>
        <v>20.285935085007818</v>
      </c>
      <c r="U31" s="210" t="s">
        <v>24</v>
      </c>
    </row>
    <row r="32" spans="1:21" x14ac:dyDescent="0.25">
      <c r="A32" s="210">
        <v>21</v>
      </c>
      <c r="B32" s="211" t="s">
        <v>62</v>
      </c>
      <c r="C32" s="212">
        <v>25.167410714285715</v>
      </c>
      <c r="D32" s="213">
        <v>1.0204081632652831</v>
      </c>
      <c r="E32" s="212">
        <v>14496.428571428572</v>
      </c>
      <c r="F32" s="213">
        <v>0.71434417995520572</v>
      </c>
      <c r="G32" s="210" t="s">
        <v>24</v>
      </c>
      <c r="I32" s="214" t="s">
        <v>62</v>
      </c>
      <c r="J32" s="215">
        <v>16.520146520146522</v>
      </c>
      <c r="K32" s="216">
        <v>0.94339622641505927</v>
      </c>
      <c r="L32" s="215">
        <v>4757.802197802198</v>
      </c>
      <c r="M32" s="216">
        <v>0.34775888717156256</v>
      </c>
      <c r="N32" s="217" t="s">
        <v>24</v>
      </c>
      <c r="P32" s="211" t="s">
        <v>62</v>
      </c>
      <c r="Q32" s="218">
        <f t="shared" si="1"/>
        <v>20.843778617216117</v>
      </c>
      <c r="R32" s="219">
        <f t="shared" si="2"/>
        <v>0.98190219484017116</v>
      </c>
      <c r="S32" s="218">
        <f t="shared" si="3"/>
        <v>9627.1153846153848</v>
      </c>
      <c r="T32" s="219">
        <f t="shared" si="4"/>
        <v>0.53105153356338408</v>
      </c>
      <c r="U32" s="210" t="s">
        <v>24</v>
      </c>
    </row>
    <row r="33" spans="1:21" x14ac:dyDescent="0.25">
      <c r="A33" s="210">
        <v>22</v>
      </c>
      <c r="B33" s="214" t="s">
        <v>59</v>
      </c>
      <c r="G33" s="210" t="s">
        <v>24</v>
      </c>
      <c r="I33" s="214" t="s">
        <v>59</v>
      </c>
      <c r="J33" s="215">
        <v>16.520146520146522</v>
      </c>
      <c r="K33" s="216">
        <v>0.94339622641505927</v>
      </c>
      <c r="L33" s="215">
        <v>2973.6263736263741</v>
      </c>
      <c r="M33" s="216">
        <v>0.21734930448222664</v>
      </c>
      <c r="N33" s="217" t="s">
        <v>24</v>
      </c>
      <c r="P33" s="214" t="s">
        <v>59</v>
      </c>
      <c r="Q33" s="218">
        <f t="shared" si="1"/>
        <v>16.520146520146522</v>
      </c>
      <c r="R33" s="219">
        <f t="shared" si="2"/>
        <v>0.94339622641505927</v>
      </c>
      <c r="S33" s="218">
        <f t="shared" si="3"/>
        <v>2973.6263736263741</v>
      </c>
      <c r="T33" s="219">
        <f t="shared" si="4"/>
        <v>0.21734930448222664</v>
      </c>
      <c r="U33" s="210" t="s">
        <v>24</v>
      </c>
    </row>
    <row r="34" spans="1:21" x14ac:dyDescent="0.25">
      <c r="A34" s="210">
        <v>23</v>
      </c>
      <c r="B34" s="211" t="s">
        <v>50</v>
      </c>
      <c r="C34" s="212">
        <v>100.66964285714286</v>
      </c>
      <c r="D34" s="213">
        <v>4.0816326530611322</v>
      </c>
      <c r="E34" s="212">
        <v>22650.669642857145</v>
      </c>
      <c r="F34" s="213">
        <v>1.116162781180009</v>
      </c>
      <c r="G34" s="210" t="s">
        <v>24</v>
      </c>
      <c r="I34" s="214" t="s">
        <v>50</v>
      </c>
      <c r="J34" s="215">
        <v>16.520146520146522</v>
      </c>
      <c r="K34" s="216">
        <v>0.94339622641505927</v>
      </c>
      <c r="L34" s="215">
        <v>3717.0329670329675</v>
      </c>
      <c r="M34" s="216">
        <v>0.27168663060278331</v>
      </c>
      <c r="N34" s="217" t="s">
        <v>24</v>
      </c>
      <c r="P34" s="211" t="s">
        <v>50</v>
      </c>
      <c r="Q34" s="218">
        <f t="shared" si="1"/>
        <v>58.594894688644693</v>
      </c>
      <c r="R34" s="219">
        <f t="shared" si="2"/>
        <v>2.5125144397380956</v>
      </c>
      <c r="S34" s="218">
        <f t="shared" si="3"/>
        <v>13183.851304945056</v>
      </c>
      <c r="T34" s="219">
        <f t="shared" si="4"/>
        <v>0.69392470589139621</v>
      </c>
      <c r="U34" s="210" t="s">
        <v>24</v>
      </c>
    </row>
    <row r="35" spans="1:21" x14ac:dyDescent="0.25">
      <c r="A35" s="210">
        <v>24</v>
      </c>
      <c r="B35" s="211" t="s">
        <v>85</v>
      </c>
      <c r="C35" s="212">
        <v>25.167410714285715</v>
      </c>
      <c r="D35" s="213">
        <v>1.0204081632652831</v>
      </c>
      <c r="E35" s="212">
        <v>15100.446428571429</v>
      </c>
      <c r="F35" s="213">
        <v>0.74410852078667256</v>
      </c>
      <c r="G35" s="210" t="s">
        <v>24</v>
      </c>
      <c r="P35" s="211" t="s">
        <v>85</v>
      </c>
      <c r="Q35" s="218">
        <f t="shared" si="1"/>
        <v>25.167410714285715</v>
      </c>
      <c r="R35" s="219">
        <f t="shared" si="2"/>
        <v>1.0204081632652831</v>
      </c>
      <c r="S35" s="218">
        <f t="shared" si="3"/>
        <v>15100.446428571429</v>
      </c>
      <c r="T35" s="219">
        <f t="shared" si="4"/>
        <v>0.74410852078667256</v>
      </c>
      <c r="U35" s="210" t="s">
        <v>24</v>
      </c>
    </row>
    <row r="36" spans="1:21" x14ac:dyDescent="0.25">
      <c r="A36" s="210">
        <v>25</v>
      </c>
      <c r="B36" s="211" t="s">
        <v>193</v>
      </c>
      <c r="C36" s="212">
        <v>25.167410714285715</v>
      </c>
      <c r="D36" s="213">
        <v>1.0204081632652831</v>
      </c>
      <c r="E36" s="212">
        <v>34227.678571428572</v>
      </c>
      <c r="F36" s="213">
        <v>1.6866459804497913</v>
      </c>
      <c r="G36" s="210" t="s">
        <v>24</v>
      </c>
      <c r="P36" s="211" t="s">
        <v>193</v>
      </c>
      <c r="Q36" s="218">
        <f t="shared" si="1"/>
        <v>25.167410714285715</v>
      </c>
      <c r="R36" s="219">
        <f t="shared" si="2"/>
        <v>1.0204081632652831</v>
      </c>
      <c r="S36" s="218">
        <f t="shared" si="3"/>
        <v>34227.678571428572</v>
      </c>
      <c r="T36" s="219">
        <f t="shared" si="4"/>
        <v>1.6866459804497913</v>
      </c>
      <c r="U36" s="210" t="s">
        <v>24</v>
      </c>
    </row>
    <row r="37" spans="1:21" x14ac:dyDescent="0.25">
      <c r="A37" s="210">
        <v>26</v>
      </c>
      <c r="B37" s="214" t="s">
        <v>31</v>
      </c>
      <c r="G37" s="210" t="s">
        <v>24</v>
      </c>
      <c r="I37" s="214" t="s">
        <v>31</v>
      </c>
      <c r="J37" s="215">
        <v>16.520146520146522</v>
      </c>
      <c r="K37" s="216">
        <v>0.94339622641505927</v>
      </c>
      <c r="L37" s="215">
        <v>68112.564102564109</v>
      </c>
      <c r="M37" s="216">
        <v>4.978506568779002</v>
      </c>
      <c r="N37" s="217" t="s">
        <v>24</v>
      </c>
      <c r="P37" s="214" t="s">
        <v>31</v>
      </c>
      <c r="Q37" s="218">
        <f t="shared" si="1"/>
        <v>16.520146520146522</v>
      </c>
      <c r="R37" s="219">
        <f t="shared" si="2"/>
        <v>0.94339622641505927</v>
      </c>
      <c r="S37" s="218">
        <f t="shared" si="3"/>
        <v>68112.564102564109</v>
      </c>
      <c r="T37" s="219">
        <f t="shared" si="4"/>
        <v>4.978506568779002</v>
      </c>
      <c r="U37" s="210" t="s">
        <v>24</v>
      </c>
    </row>
    <row r="38" spans="1:21" x14ac:dyDescent="0.25">
      <c r="A38" s="210">
        <v>27</v>
      </c>
      <c r="B38" s="211" t="s">
        <v>29</v>
      </c>
      <c r="C38" s="212">
        <v>50.334821428571431</v>
      </c>
      <c r="D38" s="213">
        <v>2.0408163265305661</v>
      </c>
      <c r="E38" s="212">
        <v>138420.75892857142</v>
      </c>
      <c r="F38" s="213">
        <v>6.8209947738778309</v>
      </c>
      <c r="G38" s="210" t="s">
        <v>24</v>
      </c>
      <c r="I38" s="214" t="s">
        <v>29</v>
      </c>
      <c r="J38" s="215">
        <v>16.520146520146522</v>
      </c>
      <c r="K38" s="216">
        <v>0.94339622641505927</v>
      </c>
      <c r="L38" s="215">
        <v>81774.725274725279</v>
      </c>
      <c r="M38" s="216">
        <v>5.9771058732612312</v>
      </c>
      <c r="N38" s="217" t="s">
        <v>24</v>
      </c>
      <c r="P38" s="211" t="s">
        <v>29</v>
      </c>
      <c r="Q38" s="218">
        <f t="shared" si="1"/>
        <v>33.427483974358978</v>
      </c>
      <c r="R38" s="219">
        <f t="shared" si="2"/>
        <v>1.4921062764728128</v>
      </c>
      <c r="S38" s="218">
        <f t="shared" si="3"/>
        <v>110097.74210164836</v>
      </c>
      <c r="T38" s="219">
        <f t="shared" si="4"/>
        <v>6.3990503235695311</v>
      </c>
      <c r="U38" s="210" t="s">
        <v>24</v>
      </c>
    </row>
    <row r="39" spans="1:21" x14ac:dyDescent="0.25">
      <c r="A39" s="210">
        <v>28</v>
      </c>
      <c r="B39" s="214" t="s">
        <v>129</v>
      </c>
      <c r="G39" s="210" t="s">
        <v>24</v>
      </c>
      <c r="I39" s="214" t="s">
        <v>129</v>
      </c>
      <c r="J39" s="215">
        <v>16.520146520146522</v>
      </c>
      <c r="K39" s="216">
        <v>0.94339622641505927</v>
      </c>
      <c r="L39" s="215">
        <v>7929.6703296703308</v>
      </c>
      <c r="M39" s="216">
        <v>0.57959814528593767</v>
      </c>
      <c r="N39" s="217" t="s">
        <v>24</v>
      </c>
      <c r="P39" s="214" t="s">
        <v>129</v>
      </c>
      <c r="Q39" s="218">
        <f t="shared" si="1"/>
        <v>16.520146520146522</v>
      </c>
      <c r="R39" s="219">
        <f t="shared" si="2"/>
        <v>0.94339622641505927</v>
      </c>
      <c r="S39" s="218">
        <f t="shared" si="3"/>
        <v>7929.6703296703308</v>
      </c>
      <c r="T39" s="219">
        <f t="shared" si="4"/>
        <v>0.57959814528593767</v>
      </c>
      <c r="U39" s="210" t="s">
        <v>24</v>
      </c>
    </row>
    <row r="40" spans="1:21" x14ac:dyDescent="0.25">
      <c r="A40" s="210">
        <v>29</v>
      </c>
      <c r="B40" s="211" t="s">
        <v>35</v>
      </c>
      <c r="C40" s="212">
        <v>25.167410714285715</v>
      </c>
      <c r="D40" s="213">
        <v>1.0204081632652831</v>
      </c>
      <c r="E40" s="212">
        <v>4655.9709821428569</v>
      </c>
      <c r="F40" s="213">
        <v>0.2294334605758907</v>
      </c>
      <c r="G40" s="210" t="s">
        <v>24</v>
      </c>
      <c r="P40" s="211" t="s">
        <v>35</v>
      </c>
      <c r="Q40" s="218">
        <f t="shared" si="1"/>
        <v>25.167410714285715</v>
      </c>
      <c r="R40" s="219">
        <f t="shared" si="2"/>
        <v>1.0204081632652831</v>
      </c>
      <c r="S40" s="218">
        <f t="shared" si="3"/>
        <v>4655.9709821428569</v>
      </c>
      <c r="T40" s="219">
        <f t="shared" si="4"/>
        <v>0.2294334605758907</v>
      </c>
      <c r="U40" s="210" t="s">
        <v>24</v>
      </c>
    </row>
    <row r="41" spans="1:21" x14ac:dyDescent="0.25">
      <c r="A41" s="210">
        <v>30</v>
      </c>
      <c r="B41" s="211" t="s">
        <v>102</v>
      </c>
      <c r="C41" s="212">
        <v>25.167410714285715</v>
      </c>
      <c r="D41" s="213">
        <v>1.0204081632652831</v>
      </c>
      <c r="E41" s="212">
        <v>4832.1428571428569</v>
      </c>
      <c r="F41" s="213">
        <v>0.23811472665173522</v>
      </c>
      <c r="G41" s="210" t="s">
        <v>24</v>
      </c>
      <c r="I41" s="214" t="s">
        <v>102</v>
      </c>
      <c r="J41" s="215">
        <v>16.520146520146522</v>
      </c>
      <c r="K41" s="216">
        <v>0.94339622641505927</v>
      </c>
      <c r="L41" s="215">
        <v>3171.868131868132</v>
      </c>
      <c r="M41" s="216">
        <v>0.23183925811437506</v>
      </c>
      <c r="N41" s="217" t="s">
        <v>24</v>
      </c>
      <c r="P41" s="211" t="s">
        <v>102</v>
      </c>
      <c r="Q41" s="218">
        <f t="shared" si="1"/>
        <v>20.843778617216117</v>
      </c>
      <c r="R41" s="219">
        <f t="shared" si="2"/>
        <v>0.98190219484017116</v>
      </c>
      <c r="S41" s="218">
        <f t="shared" si="3"/>
        <v>4002.0054945054944</v>
      </c>
      <c r="T41" s="219">
        <f t="shared" si="4"/>
        <v>0.23497699238305514</v>
      </c>
      <c r="U41" s="210" t="s">
        <v>24</v>
      </c>
    </row>
    <row r="42" spans="1:21" x14ac:dyDescent="0.25">
      <c r="A42" s="210">
        <v>31</v>
      </c>
      <c r="B42" s="211" t="s">
        <v>36</v>
      </c>
      <c r="C42" s="212">
        <v>25.167410714285715</v>
      </c>
      <c r="D42" s="213">
        <v>1.0204081632652831</v>
      </c>
      <c r="E42" s="212">
        <v>4404.296875</v>
      </c>
      <c r="F42" s="213">
        <v>0.21703165189611281</v>
      </c>
      <c r="G42" s="210" t="s">
        <v>24</v>
      </c>
      <c r="I42" s="214" t="s">
        <v>36</v>
      </c>
      <c r="J42" s="215">
        <v>66.080586080586087</v>
      </c>
      <c r="K42" s="216">
        <v>3.7735849056602371</v>
      </c>
      <c r="L42" s="215">
        <v>11564.102564102564</v>
      </c>
      <c r="M42" s="216">
        <v>0.84524729520865893</v>
      </c>
      <c r="N42" s="217" t="s">
        <v>24</v>
      </c>
      <c r="P42" s="211" t="s">
        <v>36</v>
      </c>
      <c r="Q42" s="218">
        <f t="shared" si="1"/>
        <v>45.623998397435898</v>
      </c>
      <c r="R42" s="219">
        <f t="shared" si="2"/>
        <v>2.39699653446276</v>
      </c>
      <c r="S42" s="218">
        <f t="shared" si="3"/>
        <v>7984.1997195512822</v>
      </c>
      <c r="T42" s="219">
        <f t="shared" si="4"/>
        <v>0.53113947355238589</v>
      </c>
      <c r="U42" s="210" t="s">
        <v>24</v>
      </c>
    </row>
    <row r="43" spans="1:21" ht="14.5" x14ac:dyDescent="0.35">
      <c r="A43" s="210">
        <v>32</v>
      </c>
      <c r="B43" s="211" t="s">
        <v>103</v>
      </c>
      <c r="C43" s="212">
        <v>25.167410714285715</v>
      </c>
      <c r="D43" s="213">
        <v>1.0204081632652831</v>
      </c>
      <c r="E43" s="212">
        <v>3775.1116071428573</v>
      </c>
      <c r="F43" s="213">
        <v>0.18602713019666814</v>
      </c>
      <c r="G43" s="210" t="s">
        <v>24</v>
      </c>
      <c r="O43" s="190"/>
      <c r="P43" s="211" t="s">
        <v>103</v>
      </c>
      <c r="Q43" s="218">
        <f t="shared" si="1"/>
        <v>25.167410714285715</v>
      </c>
      <c r="R43" s="219">
        <f t="shared" si="2"/>
        <v>1.0204081632652831</v>
      </c>
      <c r="S43" s="218">
        <f t="shared" si="3"/>
        <v>3775.1116071428573</v>
      </c>
      <c r="T43" s="219">
        <f t="shared" si="4"/>
        <v>0.18602713019666814</v>
      </c>
      <c r="U43" s="210" t="s">
        <v>24</v>
      </c>
    </row>
    <row r="44" spans="1:21" ht="14.5" x14ac:dyDescent="0.35">
      <c r="A44" s="210">
        <v>33</v>
      </c>
      <c r="B44" s="214" t="s">
        <v>133</v>
      </c>
      <c r="G44" s="210" t="s">
        <v>24</v>
      </c>
      <c r="I44" s="214" t="s">
        <v>133</v>
      </c>
      <c r="J44" s="215">
        <v>16.520146520146522</v>
      </c>
      <c r="K44" s="216">
        <v>0.94339622641505927</v>
      </c>
      <c r="L44" s="215">
        <v>2973.6263736263741</v>
      </c>
      <c r="M44" s="216">
        <v>0.21734930448222664</v>
      </c>
      <c r="N44" s="217" t="s">
        <v>24</v>
      </c>
      <c r="O44" s="190"/>
      <c r="P44" s="214" t="s">
        <v>133</v>
      </c>
      <c r="Q44" s="218">
        <f t="shared" si="1"/>
        <v>16.520146520146522</v>
      </c>
      <c r="R44" s="219">
        <f t="shared" si="2"/>
        <v>0.94339622641505927</v>
      </c>
      <c r="S44" s="218">
        <f t="shared" si="3"/>
        <v>2973.6263736263741</v>
      </c>
      <c r="T44" s="219">
        <f t="shared" si="4"/>
        <v>0.21734930448222664</v>
      </c>
      <c r="U44" s="210" t="s">
        <v>24</v>
      </c>
    </row>
    <row r="45" spans="1:21" ht="14.5" x14ac:dyDescent="0.35">
      <c r="A45" s="210">
        <v>34</v>
      </c>
      <c r="B45" s="211" t="s">
        <v>76</v>
      </c>
      <c r="C45" s="212">
        <v>50.334821428571431</v>
      </c>
      <c r="D45" s="213">
        <v>2.0408163265305661</v>
      </c>
      <c r="E45" s="212">
        <v>56375</v>
      </c>
      <c r="F45" s="213">
        <v>2.778005144270244</v>
      </c>
      <c r="G45" s="210" t="s">
        <v>24</v>
      </c>
      <c r="O45" s="190"/>
      <c r="P45" s="211" t="s">
        <v>76</v>
      </c>
      <c r="Q45" s="218">
        <f t="shared" si="1"/>
        <v>50.334821428571431</v>
      </c>
      <c r="R45" s="219">
        <f t="shared" si="2"/>
        <v>2.0408163265305661</v>
      </c>
      <c r="S45" s="218">
        <f t="shared" si="3"/>
        <v>56375</v>
      </c>
      <c r="T45" s="219">
        <f t="shared" si="4"/>
        <v>2.778005144270244</v>
      </c>
      <c r="U45" s="210" t="s">
        <v>24</v>
      </c>
    </row>
    <row r="46" spans="1:21" ht="14.5" x14ac:dyDescent="0.35">
      <c r="A46" s="210">
        <v>35</v>
      </c>
      <c r="B46" s="211" t="s">
        <v>87</v>
      </c>
      <c r="C46" s="212">
        <v>25.167410714285715</v>
      </c>
      <c r="D46" s="213">
        <v>1.0204081632652831</v>
      </c>
      <c r="E46" s="212">
        <v>11325.334821428572</v>
      </c>
      <c r="F46" s="213">
        <v>0.5580813905900045</v>
      </c>
      <c r="G46" s="210" t="s">
        <v>24</v>
      </c>
      <c r="O46" s="190"/>
      <c r="P46" s="211" t="s">
        <v>87</v>
      </c>
      <c r="Q46" s="218">
        <f t="shared" si="1"/>
        <v>25.167410714285715</v>
      </c>
      <c r="R46" s="219">
        <f t="shared" si="2"/>
        <v>1.0204081632652831</v>
      </c>
      <c r="S46" s="218">
        <f t="shared" si="3"/>
        <v>11325.334821428572</v>
      </c>
      <c r="T46" s="219">
        <f t="shared" si="4"/>
        <v>0.5580813905900045</v>
      </c>
      <c r="U46" s="210" t="s">
        <v>24</v>
      </c>
    </row>
    <row r="47" spans="1:21" ht="14.5" x14ac:dyDescent="0.35">
      <c r="A47" s="210">
        <v>36</v>
      </c>
      <c r="B47" s="214" t="s">
        <v>199</v>
      </c>
      <c r="G47" s="210" t="s">
        <v>24</v>
      </c>
      <c r="I47" s="214" t="s">
        <v>199</v>
      </c>
      <c r="J47" s="215">
        <v>16.520146520146522</v>
      </c>
      <c r="K47" s="216">
        <v>0.94339622641505927</v>
      </c>
      <c r="L47" s="215">
        <v>3634.432234432235</v>
      </c>
      <c r="M47" s="216">
        <v>0.26564914992272143</v>
      </c>
      <c r="N47" s="217" t="s">
        <v>24</v>
      </c>
      <c r="O47" s="190"/>
      <c r="P47" s="214" t="s">
        <v>199</v>
      </c>
      <c r="Q47" s="218">
        <f t="shared" si="1"/>
        <v>16.520146520146522</v>
      </c>
      <c r="R47" s="219">
        <f t="shared" si="2"/>
        <v>0.94339622641505927</v>
      </c>
      <c r="S47" s="218">
        <f t="shared" si="3"/>
        <v>3634.432234432235</v>
      </c>
      <c r="T47" s="219">
        <f t="shared" si="4"/>
        <v>0.26564914992272143</v>
      </c>
      <c r="U47" s="210" t="s">
        <v>24</v>
      </c>
    </row>
    <row r="48" spans="1:21" x14ac:dyDescent="0.25">
      <c r="A48" s="210">
        <v>37</v>
      </c>
      <c r="B48" s="211" t="s">
        <v>183</v>
      </c>
      <c r="C48" s="212">
        <v>302.00892857142856</v>
      </c>
      <c r="D48" s="213">
        <v>12.244897959183396</v>
      </c>
      <c r="E48" s="212">
        <v>38868.549107142855</v>
      </c>
      <c r="F48" s="213">
        <v>1.9153353325048952</v>
      </c>
      <c r="G48" s="210" t="s">
        <v>24</v>
      </c>
      <c r="I48" s="214" t="s">
        <v>183</v>
      </c>
      <c r="J48" s="215">
        <v>66.080586080586087</v>
      </c>
      <c r="K48" s="216">
        <v>3.7735849056602371</v>
      </c>
      <c r="L48" s="215">
        <v>7731.4285714285725</v>
      </c>
      <c r="M48" s="216">
        <v>0.56510819165378923</v>
      </c>
      <c r="N48" s="217" t="s">
        <v>24</v>
      </c>
      <c r="P48" s="211" t="s">
        <v>183</v>
      </c>
      <c r="Q48" s="218">
        <f t="shared" si="1"/>
        <v>184.04475732600733</v>
      </c>
      <c r="R48" s="219">
        <f t="shared" si="2"/>
        <v>8.0092414324218169</v>
      </c>
      <c r="S48" s="218">
        <f t="shared" si="3"/>
        <v>23299.988839285714</v>
      </c>
      <c r="T48" s="219">
        <f t="shared" si="4"/>
        <v>1.2402217620793423</v>
      </c>
      <c r="U48" s="210" t="s">
        <v>24</v>
      </c>
    </row>
    <row r="49" spans="1:21" x14ac:dyDescent="0.25">
      <c r="A49" s="210">
        <v>38</v>
      </c>
      <c r="B49" s="211" t="s">
        <v>107</v>
      </c>
      <c r="C49" s="212">
        <v>125.83705357142857</v>
      </c>
      <c r="D49" s="213">
        <v>5.102040816326415</v>
      </c>
      <c r="E49" s="212">
        <v>17617.1875</v>
      </c>
      <c r="F49" s="213">
        <v>0.86812660758445126</v>
      </c>
      <c r="G49" s="210" t="s">
        <v>24</v>
      </c>
      <c r="P49" s="211" t="s">
        <v>107</v>
      </c>
      <c r="Q49" s="218">
        <f t="shared" si="1"/>
        <v>125.83705357142857</v>
      </c>
      <c r="R49" s="219">
        <f t="shared" si="2"/>
        <v>5.102040816326415</v>
      </c>
      <c r="S49" s="218">
        <f t="shared" si="3"/>
        <v>17617.1875</v>
      </c>
      <c r="T49" s="219">
        <f t="shared" si="4"/>
        <v>0.86812660758445126</v>
      </c>
      <c r="U49" s="210" t="s">
        <v>24</v>
      </c>
    </row>
    <row r="50" spans="1:21" x14ac:dyDescent="0.25">
      <c r="A50" s="210">
        <v>39</v>
      </c>
      <c r="B50" s="214" t="s">
        <v>203</v>
      </c>
      <c r="G50" s="210" t="s">
        <v>24</v>
      </c>
      <c r="I50" s="214" t="s">
        <v>203</v>
      </c>
      <c r="J50" s="215">
        <v>16.520146520146522</v>
      </c>
      <c r="K50" s="216">
        <v>0.94339622641505927</v>
      </c>
      <c r="L50" s="215">
        <v>5451.6483516483522</v>
      </c>
      <c r="M50" s="216">
        <v>0.39847372488408217</v>
      </c>
      <c r="N50" s="217" t="s">
        <v>24</v>
      </c>
      <c r="P50" s="214" t="s">
        <v>203</v>
      </c>
      <c r="Q50" s="218">
        <f t="shared" si="1"/>
        <v>16.520146520146522</v>
      </c>
      <c r="R50" s="219">
        <f t="shared" si="2"/>
        <v>0.94339622641505927</v>
      </c>
      <c r="S50" s="218">
        <f t="shared" si="3"/>
        <v>5451.6483516483522</v>
      </c>
      <c r="T50" s="219">
        <f t="shared" si="4"/>
        <v>0.39847372488408217</v>
      </c>
      <c r="U50" s="210" t="s">
        <v>24</v>
      </c>
    </row>
    <row r="51" spans="1:21" x14ac:dyDescent="0.25">
      <c r="A51" s="210">
        <v>40</v>
      </c>
      <c r="B51" s="214" t="s">
        <v>77</v>
      </c>
      <c r="G51" s="210" t="s">
        <v>24</v>
      </c>
      <c r="I51" s="214" t="s">
        <v>77</v>
      </c>
      <c r="J51" s="215">
        <v>16.520146520146522</v>
      </c>
      <c r="K51" s="216">
        <v>0.94339622641505927</v>
      </c>
      <c r="L51" s="215">
        <v>32875.091575091581</v>
      </c>
      <c r="M51" s="216">
        <v>2.4029173106646167</v>
      </c>
      <c r="N51" s="217" t="s">
        <v>24</v>
      </c>
      <c r="P51" s="214" t="s">
        <v>77</v>
      </c>
      <c r="Q51" s="218">
        <f t="shared" si="1"/>
        <v>16.520146520146522</v>
      </c>
      <c r="R51" s="219">
        <f t="shared" si="2"/>
        <v>0.94339622641505927</v>
      </c>
      <c r="S51" s="218">
        <f t="shared" si="3"/>
        <v>32875.091575091581</v>
      </c>
      <c r="T51" s="219">
        <f t="shared" si="4"/>
        <v>2.4029173106646167</v>
      </c>
      <c r="U51" s="210" t="s">
        <v>24</v>
      </c>
    </row>
    <row r="52" spans="1:21" x14ac:dyDescent="0.25">
      <c r="A52" s="210">
        <v>41</v>
      </c>
      <c r="B52" s="211" t="s">
        <v>26</v>
      </c>
      <c r="C52" s="212">
        <v>25.167410714285715</v>
      </c>
      <c r="D52" s="213">
        <v>1.0204081632652831</v>
      </c>
      <c r="E52" s="212">
        <v>629.18526785714289</v>
      </c>
      <c r="F52" s="213">
        <v>3.1004521699444693E-2</v>
      </c>
      <c r="G52" s="210" t="s">
        <v>27</v>
      </c>
      <c r="P52" s="211" t="s">
        <v>26</v>
      </c>
      <c r="Q52" s="218">
        <f t="shared" si="1"/>
        <v>25.167410714285715</v>
      </c>
      <c r="R52" s="219">
        <f t="shared" si="2"/>
        <v>1.0204081632652831</v>
      </c>
      <c r="S52" s="218">
        <f t="shared" si="3"/>
        <v>629.18526785714289</v>
      </c>
      <c r="T52" s="219">
        <f t="shared" si="4"/>
        <v>3.1004521699444693E-2</v>
      </c>
      <c r="U52" s="210" t="s">
        <v>27</v>
      </c>
    </row>
    <row r="53" spans="1:21" x14ac:dyDescent="0.25">
      <c r="A53" s="210">
        <v>42</v>
      </c>
      <c r="B53" s="211" t="s">
        <v>195</v>
      </c>
      <c r="C53" s="212">
        <v>25.167410714285715</v>
      </c>
      <c r="D53" s="213">
        <v>1.0204081632652831</v>
      </c>
      <c r="E53" s="212">
        <v>213922.99107142858</v>
      </c>
      <c r="F53" s="213">
        <v>10.541537377811196</v>
      </c>
      <c r="G53" s="210" t="s">
        <v>27</v>
      </c>
      <c r="P53" s="211" t="s">
        <v>195</v>
      </c>
      <c r="Q53" s="218">
        <f t="shared" si="1"/>
        <v>25.167410714285715</v>
      </c>
      <c r="R53" s="219">
        <f t="shared" si="2"/>
        <v>1.0204081632652831</v>
      </c>
      <c r="S53" s="218">
        <f t="shared" si="3"/>
        <v>213922.99107142858</v>
      </c>
      <c r="T53" s="219">
        <f t="shared" si="4"/>
        <v>10.541537377811196</v>
      </c>
      <c r="U53" s="210" t="s">
        <v>27</v>
      </c>
    </row>
    <row r="54" spans="1:21" x14ac:dyDescent="0.25">
      <c r="A54" s="210">
        <v>43</v>
      </c>
      <c r="B54" s="211" t="s">
        <v>197</v>
      </c>
      <c r="C54" s="212">
        <v>25.167410714285715</v>
      </c>
      <c r="D54" s="213">
        <v>1.0204081632652831</v>
      </c>
      <c r="E54" s="212">
        <v>2114.0625</v>
      </c>
      <c r="F54" s="213">
        <v>0.10417519291013415</v>
      </c>
      <c r="G54" s="210" t="s">
        <v>27</v>
      </c>
      <c r="P54" s="211" t="s">
        <v>197</v>
      </c>
      <c r="Q54" s="218">
        <f t="shared" si="1"/>
        <v>25.167410714285715</v>
      </c>
      <c r="R54" s="219">
        <f t="shared" si="2"/>
        <v>1.0204081632652831</v>
      </c>
      <c r="S54" s="218">
        <f t="shared" si="3"/>
        <v>2114.0625</v>
      </c>
      <c r="T54" s="219">
        <f t="shared" si="4"/>
        <v>0.10417519291013415</v>
      </c>
      <c r="U54" s="210" t="s">
        <v>27</v>
      </c>
    </row>
    <row r="55" spans="1:21" x14ac:dyDescent="0.25">
      <c r="A55" s="210">
        <v>44</v>
      </c>
      <c r="B55" s="214" t="s">
        <v>202</v>
      </c>
      <c r="G55" s="210" t="s">
        <v>27</v>
      </c>
      <c r="I55" s="214" t="s">
        <v>202</v>
      </c>
      <c r="J55" s="215">
        <v>16.520146520146522</v>
      </c>
      <c r="K55" s="216">
        <v>0.94339622641505927</v>
      </c>
      <c r="L55" s="215">
        <v>10308.571428571429</v>
      </c>
      <c r="M55" s="216">
        <v>0.7534775888717189</v>
      </c>
      <c r="N55" s="217" t="s">
        <v>27</v>
      </c>
      <c r="P55" s="214" t="s">
        <v>202</v>
      </c>
      <c r="Q55" s="218">
        <f t="shared" si="1"/>
        <v>16.520146520146522</v>
      </c>
      <c r="R55" s="219">
        <f t="shared" si="2"/>
        <v>0.94339622641505927</v>
      </c>
      <c r="S55" s="218">
        <f t="shared" si="3"/>
        <v>10308.571428571429</v>
      </c>
      <c r="T55" s="219">
        <f t="shared" si="4"/>
        <v>0.7534775888717189</v>
      </c>
      <c r="U55" s="210" t="s">
        <v>27</v>
      </c>
    </row>
    <row r="56" spans="1:21" x14ac:dyDescent="0.25">
      <c r="A56" s="210">
        <v>45</v>
      </c>
      <c r="B56" s="211" t="s">
        <v>196</v>
      </c>
      <c r="C56" s="212">
        <v>25.167410714285715</v>
      </c>
      <c r="D56" s="213">
        <v>1.0204081632652831</v>
      </c>
      <c r="E56" s="212">
        <v>16107.142857142859</v>
      </c>
      <c r="F56" s="213">
        <v>0.79371575550578422</v>
      </c>
      <c r="G56" s="210" t="s">
        <v>27</v>
      </c>
      <c r="I56" s="214"/>
      <c r="J56" s="215"/>
      <c r="K56" s="216"/>
      <c r="L56" s="215"/>
      <c r="M56" s="216"/>
      <c r="P56" s="211" t="s">
        <v>196</v>
      </c>
      <c r="Q56" s="218">
        <f t="shared" si="1"/>
        <v>25.167410714285715</v>
      </c>
      <c r="R56" s="219">
        <f t="shared" si="2"/>
        <v>1.0204081632652831</v>
      </c>
      <c r="S56" s="218">
        <f t="shared" si="3"/>
        <v>16107.142857142859</v>
      </c>
      <c r="T56" s="219">
        <f t="shared" si="4"/>
        <v>0.79371575550578422</v>
      </c>
      <c r="U56" s="210" t="s">
        <v>27</v>
      </c>
    </row>
    <row r="57" spans="1:21" x14ac:dyDescent="0.25">
      <c r="I57" s="214"/>
      <c r="J57" s="215"/>
      <c r="K57" s="216"/>
      <c r="L57" s="215"/>
      <c r="M57" s="216"/>
    </row>
    <row r="58" spans="1:21" x14ac:dyDescent="0.25">
      <c r="B58" s="211"/>
      <c r="C58" s="212"/>
      <c r="D58" s="213"/>
      <c r="E58" s="212"/>
      <c r="F58" s="213"/>
      <c r="G58" s="210"/>
      <c r="I58" s="214"/>
      <c r="J58" s="215"/>
      <c r="K58" s="216"/>
      <c r="L58" s="215"/>
      <c r="M58" s="216"/>
    </row>
    <row r="59" spans="1:21" x14ac:dyDescent="0.25">
      <c r="B59" s="211"/>
      <c r="C59" s="212"/>
      <c r="D59" s="213"/>
      <c r="E59" s="212"/>
      <c r="F59" s="213"/>
      <c r="G59" s="210"/>
      <c r="I59" s="214"/>
      <c r="J59" s="215"/>
      <c r="K59" s="216"/>
      <c r="L59" s="215"/>
      <c r="M59" s="216"/>
    </row>
    <row r="60" spans="1:21" ht="14.5" x14ac:dyDescent="0.35">
      <c r="A60" s="190"/>
      <c r="B60" s="191" t="s">
        <v>9</v>
      </c>
      <c r="C60" s="192" t="s">
        <v>18</v>
      </c>
      <c r="D60" s="190"/>
      <c r="E60" s="190"/>
      <c r="F60" s="190"/>
      <c r="G60" s="190"/>
      <c r="I60" s="191" t="s">
        <v>9</v>
      </c>
      <c r="J60" s="192" t="s">
        <v>18</v>
      </c>
      <c r="K60" s="190"/>
      <c r="L60" s="190"/>
      <c r="M60" s="190"/>
      <c r="N60" s="190"/>
    </row>
    <row r="61" spans="1:21" ht="14.5" x14ac:dyDescent="0.35">
      <c r="A61" s="190"/>
      <c r="B61" s="191" t="s">
        <v>17</v>
      </c>
      <c r="C61" s="196" t="s">
        <v>19</v>
      </c>
      <c r="D61" s="190"/>
      <c r="E61" s="190"/>
      <c r="F61" s="190"/>
      <c r="G61" s="190"/>
      <c r="I61" s="191" t="s">
        <v>17</v>
      </c>
      <c r="J61" s="196" t="s">
        <v>19</v>
      </c>
      <c r="K61" s="190"/>
      <c r="L61" s="190"/>
      <c r="M61" s="190"/>
      <c r="N61" s="190"/>
    </row>
    <row r="62" spans="1:21" ht="14.5" x14ac:dyDescent="0.35">
      <c r="A62" s="190"/>
      <c r="B62" s="191" t="s">
        <v>13</v>
      </c>
      <c r="C62" s="196"/>
      <c r="D62" s="190"/>
      <c r="E62" s="190"/>
      <c r="F62" s="190"/>
      <c r="G62" s="190"/>
      <c r="I62" s="191" t="s">
        <v>13</v>
      </c>
      <c r="J62" s="196"/>
      <c r="K62" s="190"/>
      <c r="L62" s="190"/>
      <c r="M62" s="190"/>
      <c r="N62" s="190"/>
    </row>
    <row r="63" spans="1:21" ht="14.5" x14ac:dyDescent="0.35">
      <c r="A63" s="190"/>
      <c r="B63" s="191" t="s">
        <v>12</v>
      </c>
      <c r="C63" s="198">
        <v>42592</v>
      </c>
      <c r="D63" s="190"/>
      <c r="E63" s="190"/>
      <c r="F63" s="190"/>
      <c r="G63" s="190"/>
      <c r="I63" s="191" t="s">
        <v>12</v>
      </c>
      <c r="J63" s="198">
        <v>42604</v>
      </c>
      <c r="K63" s="190"/>
      <c r="L63" s="190"/>
      <c r="M63" s="190"/>
      <c r="N63" s="190"/>
    </row>
    <row r="64" spans="1:21" ht="14.5" x14ac:dyDescent="0.35">
      <c r="A64" s="190"/>
      <c r="B64" s="191" t="s">
        <v>11</v>
      </c>
      <c r="C64" s="200">
        <v>1065.7960199005061</v>
      </c>
      <c r="D64" s="190"/>
      <c r="E64" s="190"/>
      <c r="F64" s="190"/>
      <c r="G64" s="190"/>
      <c r="I64" s="191" t="s">
        <v>11</v>
      </c>
      <c r="J64" s="200">
        <v>45289.894736841925</v>
      </c>
      <c r="K64" s="190"/>
      <c r="L64" s="190"/>
      <c r="M64" s="190"/>
      <c r="N64" s="190"/>
    </row>
    <row r="65" spans="1:21" ht="15.5" x14ac:dyDescent="0.35">
      <c r="A65" s="190"/>
      <c r="B65" s="191" t="s">
        <v>212</v>
      </c>
      <c r="C65" s="200">
        <v>388858.48258706229</v>
      </c>
      <c r="D65" s="190"/>
      <c r="E65" s="190"/>
      <c r="F65" s="190"/>
      <c r="G65" s="190"/>
      <c r="I65" s="191" t="s">
        <v>212</v>
      </c>
      <c r="J65" s="200">
        <v>41700409.47368414</v>
      </c>
      <c r="K65" s="190"/>
      <c r="L65" s="190"/>
      <c r="M65" s="190"/>
      <c r="N65" s="190"/>
    </row>
    <row r="66" spans="1:21" ht="14.5" x14ac:dyDescent="0.35">
      <c r="A66" s="190"/>
      <c r="B66" s="191" t="s">
        <v>10</v>
      </c>
      <c r="C66" s="202">
        <v>43.043128967285156</v>
      </c>
      <c r="D66" s="190"/>
      <c r="E66" s="190"/>
      <c r="F66" s="190"/>
      <c r="G66" s="190"/>
      <c r="I66" s="191" t="s">
        <v>10</v>
      </c>
      <c r="J66" s="202">
        <v>76.755264282226563</v>
      </c>
      <c r="K66" s="190"/>
      <c r="L66" s="190"/>
      <c r="M66" s="190"/>
      <c r="N66" s="190"/>
    </row>
    <row r="67" spans="1:21" x14ac:dyDescent="0.25">
      <c r="Q67" s="504">
        <v>42583</v>
      </c>
      <c r="R67" s="504"/>
      <c r="S67" s="504"/>
      <c r="T67" s="504"/>
      <c r="U67" s="504"/>
    </row>
    <row r="68" spans="1:21" ht="14.5" x14ac:dyDescent="0.35">
      <c r="A68" s="190"/>
      <c r="B68" s="190"/>
      <c r="C68" s="191" t="s">
        <v>2</v>
      </c>
      <c r="D68" s="191" t="s">
        <v>2</v>
      </c>
      <c r="E68" s="191" t="s">
        <v>4</v>
      </c>
      <c r="F68" s="191" t="s">
        <v>4</v>
      </c>
      <c r="G68" s="190"/>
      <c r="I68" s="190"/>
      <c r="J68" s="191" t="s">
        <v>2</v>
      </c>
      <c r="K68" s="191" t="s">
        <v>2</v>
      </c>
      <c r="L68" s="191" t="s">
        <v>4</v>
      </c>
      <c r="M68" s="191" t="s">
        <v>4</v>
      </c>
      <c r="N68" s="190"/>
      <c r="P68" s="190"/>
      <c r="Q68" s="191" t="s">
        <v>2</v>
      </c>
      <c r="R68" s="191" t="s">
        <v>2</v>
      </c>
      <c r="S68" s="191" t="s">
        <v>4</v>
      </c>
      <c r="T68" s="191" t="s">
        <v>4</v>
      </c>
      <c r="U68" s="190"/>
    </row>
    <row r="69" spans="1:21" ht="15.5" x14ac:dyDescent="0.35">
      <c r="A69" s="190"/>
      <c r="B69" s="204" t="s">
        <v>1</v>
      </c>
      <c r="C69" s="191" t="s">
        <v>5</v>
      </c>
      <c r="D69" s="191" t="s">
        <v>3</v>
      </c>
      <c r="E69" s="191" t="s">
        <v>213</v>
      </c>
      <c r="F69" s="191" t="s">
        <v>3</v>
      </c>
      <c r="G69" s="205" t="s">
        <v>16</v>
      </c>
      <c r="I69" s="204" t="s">
        <v>1</v>
      </c>
      <c r="J69" s="191" t="s">
        <v>5</v>
      </c>
      <c r="K69" s="191" t="s">
        <v>3</v>
      </c>
      <c r="L69" s="191" t="s">
        <v>213</v>
      </c>
      <c r="M69" s="191" t="s">
        <v>3</v>
      </c>
      <c r="N69" s="205" t="s">
        <v>16</v>
      </c>
      <c r="P69" s="204" t="s">
        <v>1</v>
      </c>
      <c r="Q69" s="191" t="s">
        <v>5</v>
      </c>
      <c r="R69" s="191" t="s">
        <v>3</v>
      </c>
      <c r="S69" s="191" t="s">
        <v>213</v>
      </c>
      <c r="T69" s="191" t="s">
        <v>3</v>
      </c>
      <c r="U69" s="205" t="s">
        <v>16</v>
      </c>
    </row>
    <row r="70" spans="1:21" x14ac:dyDescent="0.25">
      <c r="A70" s="208" t="s">
        <v>0</v>
      </c>
      <c r="B70" s="208" t="s">
        <v>0</v>
      </c>
      <c r="C70" s="208" t="s">
        <v>0</v>
      </c>
      <c r="D70" s="208" t="s">
        <v>0</v>
      </c>
      <c r="E70" s="208" t="s">
        <v>0</v>
      </c>
      <c r="F70" s="208" t="s">
        <v>0</v>
      </c>
      <c r="G70" s="208" t="s">
        <v>0</v>
      </c>
      <c r="I70" s="208" t="s">
        <v>0</v>
      </c>
      <c r="J70" s="208" t="s">
        <v>0</v>
      </c>
      <c r="K70" s="208" t="s">
        <v>0</v>
      </c>
      <c r="L70" s="208" t="s">
        <v>0</v>
      </c>
      <c r="M70" s="208" t="s">
        <v>0</v>
      </c>
      <c r="N70" s="208" t="s">
        <v>0</v>
      </c>
    </row>
    <row r="71" spans="1:21" x14ac:dyDescent="0.25">
      <c r="A71" s="210">
        <v>1</v>
      </c>
      <c r="B71" s="211" t="s">
        <v>55</v>
      </c>
      <c r="G71" s="210" t="s">
        <v>43</v>
      </c>
      <c r="I71" s="211" t="s">
        <v>55</v>
      </c>
      <c r="J71" s="212">
        <v>29006.42105263158</v>
      </c>
      <c r="K71" s="213">
        <v>64.046121593291659</v>
      </c>
      <c r="L71" s="212">
        <v>40202899.578947365</v>
      </c>
      <c r="M71" s="213">
        <v>96.408884436298379</v>
      </c>
      <c r="N71" s="210" t="s">
        <v>43</v>
      </c>
      <c r="P71" s="211" t="s">
        <v>55</v>
      </c>
      <c r="Q71" s="218">
        <f>AVERAGE(J71,C71)</f>
        <v>29006.42105263158</v>
      </c>
      <c r="R71" s="219">
        <f t="shared" ref="R71:T71" si="5">AVERAGE(K71,D71)</f>
        <v>64.046121593291659</v>
      </c>
      <c r="S71" s="218">
        <f t="shared" si="5"/>
        <v>40202899.578947365</v>
      </c>
      <c r="T71" s="219">
        <f t="shared" si="5"/>
        <v>96.408884436298379</v>
      </c>
      <c r="U71" s="210" t="s">
        <v>43</v>
      </c>
    </row>
    <row r="72" spans="1:21" x14ac:dyDescent="0.25">
      <c r="A72" s="210">
        <v>2</v>
      </c>
      <c r="B72" s="211" t="s">
        <v>98</v>
      </c>
      <c r="G72" s="210" t="s">
        <v>43</v>
      </c>
      <c r="I72" s="211" t="s">
        <v>98</v>
      </c>
      <c r="J72" s="212">
        <v>15381.473684210527</v>
      </c>
      <c r="K72" s="213">
        <v>33.962264150943533</v>
      </c>
      <c r="L72" s="212">
        <v>1230517.8947368423</v>
      </c>
      <c r="M72" s="213">
        <v>2.9508532656337216</v>
      </c>
      <c r="N72" s="210" t="s">
        <v>43</v>
      </c>
      <c r="P72" s="211" t="s">
        <v>98</v>
      </c>
      <c r="Q72" s="218">
        <f t="shared" ref="Q72:Q106" si="6">AVERAGE(J72,C72)</f>
        <v>15381.473684210527</v>
      </c>
      <c r="R72" s="219">
        <f t="shared" ref="R72:R106" si="7">AVERAGE(K72,D72)</f>
        <v>33.962264150943533</v>
      </c>
      <c r="S72" s="218">
        <f t="shared" ref="S72:S106" si="8">AVERAGE(L72,E72)</f>
        <v>1230517.8947368423</v>
      </c>
      <c r="T72" s="219">
        <f t="shared" ref="T72:T106" si="9">AVERAGE(M72,F72)</f>
        <v>2.9508532656337216</v>
      </c>
      <c r="U72" s="210" t="s">
        <v>43</v>
      </c>
    </row>
    <row r="73" spans="1:21" x14ac:dyDescent="0.25">
      <c r="A73" s="210">
        <v>3</v>
      </c>
      <c r="B73" s="211" t="s">
        <v>45</v>
      </c>
      <c r="C73" s="212">
        <v>154.25995024875621</v>
      </c>
      <c r="D73" s="213">
        <v>14.4736842105262</v>
      </c>
      <c r="E73" s="212">
        <v>3085.1990049751244</v>
      </c>
      <c r="F73" s="213">
        <v>0.79339892097747222</v>
      </c>
      <c r="G73" s="210" t="s">
        <v>22</v>
      </c>
      <c r="P73" s="211" t="s">
        <v>45</v>
      </c>
      <c r="Q73" s="218">
        <f t="shared" si="6"/>
        <v>154.25995024875621</v>
      </c>
      <c r="R73" s="219">
        <f t="shared" si="7"/>
        <v>14.4736842105262</v>
      </c>
      <c r="S73" s="218">
        <f t="shared" si="8"/>
        <v>3085.1990049751244</v>
      </c>
      <c r="T73" s="219">
        <f t="shared" si="9"/>
        <v>0.79339892097747222</v>
      </c>
      <c r="U73" s="210" t="s">
        <v>22</v>
      </c>
    </row>
    <row r="74" spans="1:21" x14ac:dyDescent="0.25">
      <c r="A74" s="210">
        <v>4</v>
      </c>
      <c r="B74" s="211" t="s">
        <v>21</v>
      </c>
      <c r="C74" s="212">
        <v>112.18905472636816</v>
      </c>
      <c r="D74" s="213">
        <v>10.5263157894736</v>
      </c>
      <c r="E74" s="212">
        <v>58338.308457711442</v>
      </c>
      <c r="F74" s="213">
        <v>15.002452323937659</v>
      </c>
      <c r="G74" s="210" t="s">
        <v>22</v>
      </c>
      <c r="I74" s="211" t="s">
        <v>21</v>
      </c>
      <c r="J74" s="212">
        <v>47.473684210526315</v>
      </c>
      <c r="K74" s="213">
        <v>0.10482180293501089</v>
      </c>
      <c r="L74" s="212">
        <v>24686.315789473683</v>
      </c>
      <c r="M74" s="213">
        <v>5.9199216748824654E-2</v>
      </c>
      <c r="N74" s="210" t="s">
        <v>22</v>
      </c>
      <c r="P74" s="211" t="s">
        <v>21</v>
      </c>
      <c r="Q74" s="218">
        <f t="shared" si="6"/>
        <v>79.831369468447235</v>
      </c>
      <c r="R74" s="219">
        <f t="shared" si="7"/>
        <v>5.315568796204305</v>
      </c>
      <c r="S74" s="218">
        <f t="shared" si="8"/>
        <v>41512.312123592565</v>
      </c>
      <c r="T74" s="219">
        <f t="shared" si="9"/>
        <v>7.5308257703432417</v>
      </c>
      <c r="U74" s="210" t="s">
        <v>22</v>
      </c>
    </row>
    <row r="75" spans="1:21" x14ac:dyDescent="0.25">
      <c r="A75" s="210">
        <v>5</v>
      </c>
      <c r="B75" s="211" t="s">
        <v>25</v>
      </c>
      <c r="C75" s="212">
        <v>280.4726368159204</v>
      </c>
      <c r="D75" s="213">
        <v>26.315789473683999</v>
      </c>
      <c r="E75" s="212">
        <v>14023.631840796021</v>
      </c>
      <c r="F75" s="213">
        <v>3.6063587317157837</v>
      </c>
      <c r="G75" s="210" t="s">
        <v>24</v>
      </c>
      <c r="I75" s="211" t="s">
        <v>25</v>
      </c>
      <c r="J75" s="212">
        <v>284.84210526315792</v>
      </c>
      <c r="K75" s="213">
        <v>0.62893081761006542</v>
      </c>
      <c r="L75" s="212">
        <v>14242.105263157897</v>
      </c>
      <c r="M75" s="213">
        <v>3.4153394278168075E-2</v>
      </c>
      <c r="N75" s="210" t="s">
        <v>24</v>
      </c>
      <c r="P75" s="211" t="s">
        <v>25</v>
      </c>
      <c r="Q75" s="218">
        <f t="shared" si="6"/>
        <v>282.65737103953916</v>
      </c>
      <c r="R75" s="219">
        <f t="shared" si="7"/>
        <v>13.472360145647032</v>
      </c>
      <c r="S75" s="218">
        <f t="shared" si="8"/>
        <v>14132.868551976959</v>
      </c>
      <c r="T75" s="219">
        <f t="shared" si="9"/>
        <v>1.820256062996976</v>
      </c>
      <c r="U75" s="210" t="s">
        <v>24</v>
      </c>
    </row>
    <row r="76" spans="1:21" x14ac:dyDescent="0.25">
      <c r="A76" s="210">
        <v>6</v>
      </c>
      <c r="B76" s="211" t="s">
        <v>30</v>
      </c>
      <c r="C76" s="212">
        <v>70.118159203980099</v>
      </c>
      <c r="D76" s="213">
        <v>6.5789473684209998</v>
      </c>
      <c r="E76" s="212">
        <v>25943.718905472637</v>
      </c>
      <c r="F76" s="213">
        <v>6.6717636536741995</v>
      </c>
      <c r="G76" s="210" t="s">
        <v>24</v>
      </c>
      <c r="I76" s="211" t="s">
        <v>30</v>
      </c>
      <c r="J76" s="212">
        <v>142.42105263157896</v>
      </c>
      <c r="K76" s="213">
        <v>0.31446540880503271</v>
      </c>
      <c r="L76" s="212">
        <v>52695.789473684214</v>
      </c>
      <c r="M76" s="213">
        <v>0.12636755882922188</v>
      </c>
      <c r="N76" s="210" t="s">
        <v>24</v>
      </c>
      <c r="P76" s="211" t="s">
        <v>30</v>
      </c>
      <c r="Q76" s="218">
        <f t="shared" si="6"/>
        <v>106.26960591777953</v>
      </c>
      <c r="R76" s="219">
        <f t="shared" si="7"/>
        <v>3.4467063886130163</v>
      </c>
      <c r="S76" s="218">
        <f t="shared" si="8"/>
        <v>39319.754189578423</v>
      </c>
      <c r="T76" s="219">
        <f t="shared" si="9"/>
        <v>3.3990656062517108</v>
      </c>
      <c r="U76" s="210" t="s">
        <v>24</v>
      </c>
    </row>
    <row r="77" spans="1:21" x14ac:dyDescent="0.25">
      <c r="A77" s="210">
        <v>7</v>
      </c>
      <c r="B77" s="211" t="s">
        <v>62</v>
      </c>
      <c r="G77" s="210" t="s">
        <v>24</v>
      </c>
      <c r="I77" s="211" t="s">
        <v>62</v>
      </c>
      <c r="J77" s="212">
        <v>47.473684210526315</v>
      </c>
      <c r="K77" s="213">
        <v>0.10482180293501089</v>
      </c>
      <c r="L77" s="212">
        <v>13672.421052631578</v>
      </c>
      <c r="M77" s="213">
        <v>3.2787258507041346E-2</v>
      </c>
      <c r="N77" s="210" t="s">
        <v>24</v>
      </c>
      <c r="P77" s="211" t="s">
        <v>62</v>
      </c>
      <c r="Q77" s="218">
        <f t="shared" si="6"/>
        <v>47.473684210526315</v>
      </c>
      <c r="R77" s="219">
        <f t="shared" si="7"/>
        <v>0.10482180293501089</v>
      </c>
      <c r="S77" s="218">
        <f t="shared" si="8"/>
        <v>13672.421052631578</v>
      </c>
      <c r="T77" s="219">
        <f t="shared" si="9"/>
        <v>3.2787258507041346E-2</v>
      </c>
      <c r="U77" s="210" t="s">
        <v>24</v>
      </c>
    </row>
    <row r="78" spans="1:21" x14ac:dyDescent="0.25">
      <c r="A78" s="210">
        <v>8</v>
      </c>
      <c r="B78" s="211" t="s">
        <v>87</v>
      </c>
      <c r="G78" s="210" t="s">
        <v>24</v>
      </c>
      <c r="I78" s="211" t="s">
        <v>87</v>
      </c>
      <c r="J78" s="212">
        <v>47.473684210526315</v>
      </c>
      <c r="K78" s="213">
        <v>0.10482180293501089</v>
      </c>
      <c r="L78" s="212">
        <v>21363.157894736843</v>
      </c>
      <c r="M78" s="213">
        <v>5.1230091417252106E-2</v>
      </c>
      <c r="N78" s="210" t="s">
        <v>24</v>
      </c>
      <c r="P78" s="211" t="s">
        <v>87</v>
      </c>
      <c r="Q78" s="218">
        <f t="shared" si="6"/>
        <v>47.473684210526315</v>
      </c>
      <c r="R78" s="219">
        <f t="shared" si="7"/>
        <v>0.10482180293501089</v>
      </c>
      <c r="S78" s="218">
        <f t="shared" si="8"/>
        <v>21363.157894736843</v>
      </c>
      <c r="T78" s="219">
        <f t="shared" si="9"/>
        <v>5.1230091417252106E-2</v>
      </c>
      <c r="U78" s="210" t="s">
        <v>24</v>
      </c>
    </row>
    <row r="79" spans="1:21" x14ac:dyDescent="0.25">
      <c r="A79" s="210">
        <v>9</v>
      </c>
      <c r="B79" s="211" t="s">
        <v>49</v>
      </c>
      <c r="G79" s="210" t="s">
        <v>24</v>
      </c>
      <c r="I79" s="211" t="s">
        <v>49</v>
      </c>
      <c r="J79" s="212">
        <v>47.473684210526315</v>
      </c>
      <c r="K79" s="213">
        <v>0.10482180293501089</v>
      </c>
      <c r="L79" s="212">
        <v>7880.6315789473683</v>
      </c>
      <c r="M79" s="213">
        <v>1.8898211500586331E-2</v>
      </c>
      <c r="N79" s="210" t="s">
        <v>24</v>
      </c>
      <c r="P79" s="211" t="s">
        <v>49</v>
      </c>
      <c r="Q79" s="218">
        <f t="shared" si="6"/>
        <v>47.473684210526315</v>
      </c>
      <c r="R79" s="219">
        <f t="shared" si="7"/>
        <v>0.10482180293501089</v>
      </c>
      <c r="S79" s="218">
        <f t="shared" si="8"/>
        <v>7880.6315789473683</v>
      </c>
      <c r="T79" s="219">
        <f t="shared" si="9"/>
        <v>1.8898211500586331E-2</v>
      </c>
      <c r="U79" s="210" t="s">
        <v>24</v>
      </c>
    </row>
    <row r="80" spans="1:21" x14ac:dyDescent="0.25">
      <c r="A80" s="210">
        <v>10</v>
      </c>
      <c r="B80" s="211" t="s">
        <v>36</v>
      </c>
      <c r="G80" s="210" t="s">
        <v>24</v>
      </c>
      <c r="I80" s="211" t="s">
        <v>36</v>
      </c>
      <c r="J80" s="212">
        <v>47.473684210526315</v>
      </c>
      <c r="K80" s="213">
        <v>0.10482180293501089</v>
      </c>
      <c r="L80" s="212">
        <v>8307.894736842105</v>
      </c>
      <c r="M80" s="213">
        <v>1.9922813328931376E-2</v>
      </c>
      <c r="N80" s="210" t="s">
        <v>24</v>
      </c>
      <c r="P80" s="211" t="s">
        <v>36</v>
      </c>
      <c r="Q80" s="218">
        <f t="shared" si="6"/>
        <v>47.473684210526315</v>
      </c>
      <c r="R80" s="219">
        <f t="shared" si="7"/>
        <v>0.10482180293501089</v>
      </c>
      <c r="S80" s="218">
        <f t="shared" si="8"/>
        <v>8307.894736842105</v>
      </c>
      <c r="T80" s="219">
        <f t="shared" si="9"/>
        <v>1.9922813328931376E-2</v>
      </c>
      <c r="U80" s="210" t="s">
        <v>24</v>
      </c>
    </row>
    <row r="81" spans="1:21" x14ac:dyDescent="0.25">
      <c r="A81" s="210">
        <v>11</v>
      </c>
      <c r="B81" s="211" t="s">
        <v>133</v>
      </c>
      <c r="G81" s="210" t="s">
        <v>24</v>
      </c>
      <c r="I81" s="211" t="s">
        <v>133</v>
      </c>
      <c r="J81" s="212">
        <v>47.473684210526315</v>
      </c>
      <c r="K81" s="213">
        <v>0.10482180293501089</v>
      </c>
      <c r="L81" s="212">
        <v>8545.2631578947367</v>
      </c>
      <c r="M81" s="213">
        <v>2.0492036566900844E-2</v>
      </c>
      <c r="N81" s="210" t="s">
        <v>24</v>
      </c>
      <c r="P81" s="211" t="s">
        <v>133</v>
      </c>
      <c r="Q81" s="218">
        <f t="shared" si="6"/>
        <v>47.473684210526315</v>
      </c>
      <c r="R81" s="219">
        <f t="shared" si="7"/>
        <v>0.10482180293501089</v>
      </c>
      <c r="S81" s="218">
        <f t="shared" si="8"/>
        <v>8545.2631578947367</v>
      </c>
      <c r="T81" s="219">
        <f t="shared" si="9"/>
        <v>2.0492036566900844E-2</v>
      </c>
      <c r="U81" s="210" t="s">
        <v>24</v>
      </c>
    </row>
    <row r="82" spans="1:21" x14ac:dyDescent="0.25">
      <c r="A82" s="210">
        <v>12</v>
      </c>
      <c r="B82" s="211" t="s">
        <v>91</v>
      </c>
      <c r="C82" s="212">
        <v>14.023631840796019</v>
      </c>
      <c r="D82" s="213">
        <v>1.3157894736842</v>
      </c>
      <c r="E82" s="212">
        <v>2524.2537313432836</v>
      </c>
      <c r="F82" s="213">
        <v>0.64914457170884099</v>
      </c>
      <c r="G82" s="210" t="s">
        <v>24</v>
      </c>
      <c r="I82" s="211" t="s">
        <v>91</v>
      </c>
      <c r="J82" s="212">
        <v>47.473684210526315</v>
      </c>
      <c r="K82" s="213">
        <v>0.10482180293501089</v>
      </c>
      <c r="L82" s="212">
        <v>8545.2631578947367</v>
      </c>
      <c r="M82" s="213">
        <v>2.0492036566900844E-2</v>
      </c>
      <c r="N82" s="210" t="s">
        <v>24</v>
      </c>
      <c r="P82" s="211" t="s">
        <v>91</v>
      </c>
      <c r="Q82" s="218">
        <f t="shared" si="6"/>
        <v>30.748658025661168</v>
      </c>
      <c r="R82" s="219">
        <f t="shared" si="7"/>
        <v>0.71030563830960547</v>
      </c>
      <c r="S82" s="218">
        <f t="shared" si="8"/>
        <v>5534.7584446190103</v>
      </c>
      <c r="T82" s="219">
        <f t="shared" si="9"/>
        <v>0.33481830413787089</v>
      </c>
      <c r="U82" s="210" t="s">
        <v>24</v>
      </c>
    </row>
    <row r="83" spans="1:21" x14ac:dyDescent="0.25">
      <c r="A83" s="210">
        <v>13</v>
      </c>
      <c r="B83" s="211" t="s">
        <v>32</v>
      </c>
      <c r="C83" s="212">
        <v>14.023631840796019</v>
      </c>
      <c r="D83" s="213">
        <v>1.3157894736842</v>
      </c>
      <c r="E83" s="212">
        <v>1851.1194029850747</v>
      </c>
      <c r="F83" s="213">
        <v>0.47603935258648344</v>
      </c>
      <c r="G83" s="210" t="s">
        <v>24</v>
      </c>
      <c r="P83" s="211" t="s">
        <v>32</v>
      </c>
      <c r="Q83" s="218">
        <f t="shared" si="6"/>
        <v>14.023631840796019</v>
      </c>
      <c r="R83" s="219">
        <f t="shared" si="7"/>
        <v>1.3157894736842</v>
      </c>
      <c r="S83" s="218">
        <f t="shared" si="8"/>
        <v>1851.1194029850747</v>
      </c>
      <c r="T83" s="219">
        <f t="shared" si="9"/>
        <v>0.47603935258648344</v>
      </c>
      <c r="U83" s="210" t="s">
        <v>24</v>
      </c>
    </row>
    <row r="84" spans="1:21" x14ac:dyDescent="0.25">
      <c r="A84" s="210">
        <v>14</v>
      </c>
      <c r="B84" s="211" t="s">
        <v>49</v>
      </c>
      <c r="C84" s="212">
        <v>14.023631840796019</v>
      </c>
      <c r="D84" s="213">
        <v>1.3157894736842</v>
      </c>
      <c r="E84" s="212">
        <v>4655.8457711442788</v>
      </c>
      <c r="F84" s="213">
        <v>1.1973110989296403</v>
      </c>
      <c r="G84" s="210" t="s">
        <v>24</v>
      </c>
      <c r="P84" s="211" t="s">
        <v>49</v>
      </c>
      <c r="Q84" s="218">
        <f t="shared" si="6"/>
        <v>14.023631840796019</v>
      </c>
      <c r="R84" s="219">
        <f t="shared" si="7"/>
        <v>1.3157894736842</v>
      </c>
      <c r="S84" s="218">
        <f t="shared" si="8"/>
        <v>4655.8457711442788</v>
      </c>
      <c r="T84" s="219">
        <f t="shared" si="9"/>
        <v>1.1973110989296403</v>
      </c>
      <c r="U84" s="210" t="s">
        <v>24</v>
      </c>
    </row>
    <row r="85" spans="1:21" x14ac:dyDescent="0.25">
      <c r="A85" s="210">
        <v>15</v>
      </c>
      <c r="B85" s="211" t="s">
        <v>39</v>
      </c>
      <c r="C85" s="212">
        <v>14.023631840796019</v>
      </c>
      <c r="D85" s="213">
        <v>1.3157894736842</v>
      </c>
      <c r="E85" s="212">
        <v>6450.8706467661686</v>
      </c>
      <c r="F85" s="213">
        <v>1.6589250165892602</v>
      </c>
      <c r="G85" s="210" t="s">
        <v>24</v>
      </c>
      <c r="P85" s="211" t="s">
        <v>39</v>
      </c>
      <c r="Q85" s="218">
        <f t="shared" si="6"/>
        <v>14.023631840796019</v>
      </c>
      <c r="R85" s="219">
        <f t="shared" si="7"/>
        <v>1.3157894736842</v>
      </c>
      <c r="S85" s="218">
        <f t="shared" si="8"/>
        <v>6450.8706467661686</v>
      </c>
      <c r="T85" s="219">
        <f t="shared" si="9"/>
        <v>1.6589250165892602</v>
      </c>
      <c r="U85" s="210" t="s">
        <v>24</v>
      </c>
    </row>
    <row r="86" spans="1:21" x14ac:dyDescent="0.25">
      <c r="A86" s="210">
        <v>16</v>
      </c>
      <c r="B86" s="211" t="s">
        <v>101</v>
      </c>
      <c r="C86" s="212">
        <v>14.023631840796019</v>
      </c>
      <c r="D86" s="213">
        <v>1.3157894736842</v>
      </c>
      <c r="E86" s="212">
        <v>771.29975124378109</v>
      </c>
      <c r="F86" s="213">
        <v>0.19834973024436806</v>
      </c>
      <c r="G86" s="210" t="s">
        <v>24</v>
      </c>
      <c r="I86" s="220"/>
      <c r="J86" s="200"/>
      <c r="K86" s="213"/>
      <c r="L86" s="212"/>
      <c r="M86" s="213"/>
      <c r="P86" s="211" t="s">
        <v>101</v>
      </c>
      <c r="Q86" s="218">
        <f t="shared" si="6"/>
        <v>14.023631840796019</v>
      </c>
      <c r="R86" s="219">
        <f t="shared" si="7"/>
        <v>1.3157894736842</v>
      </c>
      <c r="S86" s="218">
        <f t="shared" si="8"/>
        <v>771.29975124378109</v>
      </c>
      <c r="T86" s="219">
        <f t="shared" si="9"/>
        <v>0.19834973024436806</v>
      </c>
      <c r="U86" s="210" t="s">
        <v>24</v>
      </c>
    </row>
    <row r="87" spans="1:21" x14ac:dyDescent="0.25">
      <c r="A87" s="210">
        <v>17</v>
      </c>
      <c r="B87" s="211" t="s">
        <v>51</v>
      </c>
      <c r="C87" s="212">
        <v>14.023631840796019</v>
      </c>
      <c r="D87" s="213">
        <v>1.3157894736842</v>
      </c>
      <c r="E87" s="212">
        <v>1963.3084577114428</v>
      </c>
      <c r="F87" s="213">
        <v>0.50489022244020965</v>
      </c>
      <c r="G87" s="210" t="s">
        <v>24</v>
      </c>
      <c r="I87" s="220"/>
      <c r="J87" s="200"/>
      <c r="K87" s="213"/>
      <c r="L87" s="212"/>
      <c r="M87" s="213"/>
      <c r="P87" s="211" t="s">
        <v>51</v>
      </c>
      <c r="Q87" s="218">
        <f t="shared" si="6"/>
        <v>14.023631840796019</v>
      </c>
      <c r="R87" s="219">
        <f t="shared" si="7"/>
        <v>1.3157894736842</v>
      </c>
      <c r="S87" s="218">
        <f t="shared" si="8"/>
        <v>1963.3084577114428</v>
      </c>
      <c r="T87" s="219">
        <f t="shared" si="9"/>
        <v>0.50489022244020965</v>
      </c>
      <c r="U87" s="210" t="s">
        <v>24</v>
      </c>
    </row>
    <row r="88" spans="1:21" x14ac:dyDescent="0.25">
      <c r="A88" s="210">
        <v>18</v>
      </c>
      <c r="B88" s="211" t="s">
        <v>192</v>
      </c>
      <c r="C88" s="212">
        <v>14.023631840796019</v>
      </c>
      <c r="D88" s="213">
        <v>1.3157894736842</v>
      </c>
      <c r="E88" s="212">
        <v>27486.3184079602</v>
      </c>
      <c r="F88" s="213">
        <v>7.0684631141629355</v>
      </c>
      <c r="G88" s="210" t="s">
        <v>24</v>
      </c>
      <c r="I88" s="211" t="s">
        <v>192</v>
      </c>
      <c r="J88" s="212">
        <v>47.473684210526315</v>
      </c>
      <c r="K88" s="213">
        <v>0.10482180293501089</v>
      </c>
      <c r="L88" s="212">
        <v>93048.421052631573</v>
      </c>
      <c r="M88" s="213">
        <v>0.22313550928403139</v>
      </c>
      <c r="N88" s="210" t="s">
        <v>24</v>
      </c>
      <c r="P88" s="211" t="s">
        <v>192</v>
      </c>
      <c r="Q88" s="218">
        <f t="shared" si="6"/>
        <v>30.748658025661168</v>
      </c>
      <c r="R88" s="219">
        <f t="shared" si="7"/>
        <v>0.71030563830960547</v>
      </c>
      <c r="S88" s="218">
        <f t="shared" si="8"/>
        <v>60267.36973029589</v>
      </c>
      <c r="T88" s="219">
        <f t="shared" si="9"/>
        <v>3.6457993117234833</v>
      </c>
      <c r="U88" s="210" t="s">
        <v>24</v>
      </c>
    </row>
    <row r="89" spans="1:21" x14ac:dyDescent="0.25">
      <c r="A89" s="210">
        <v>19</v>
      </c>
      <c r="B89" s="211" t="s">
        <v>204</v>
      </c>
      <c r="C89" s="212">
        <v>14.023631840796019</v>
      </c>
      <c r="D89" s="213">
        <v>1.3157894736842</v>
      </c>
      <c r="E89" s="212">
        <v>5160.6965174129355</v>
      </c>
      <c r="F89" s="213">
        <v>1.3271400132714084</v>
      </c>
      <c r="G89" s="210" t="s">
        <v>24</v>
      </c>
      <c r="P89" s="211" t="s">
        <v>204</v>
      </c>
      <c r="Q89" s="218">
        <f t="shared" si="6"/>
        <v>14.023631840796019</v>
      </c>
      <c r="R89" s="219">
        <f t="shared" si="7"/>
        <v>1.3157894736842</v>
      </c>
      <c r="S89" s="218">
        <f t="shared" si="8"/>
        <v>5160.6965174129355</v>
      </c>
      <c r="T89" s="219">
        <f t="shared" si="9"/>
        <v>1.3271400132714084</v>
      </c>
      <c r="U89" s="210" t="s">
        <v>24</v>
      </c>
    </row>
    <row r="90" spans="1:21" x14ac:dyDescent="0.25">
      <c r="A90" s="210">
        <v>20</v>
      </c>
      <c r="B90" s="211" t="s">
        <v>59</v>
      </c>
      <c r="C90" s="212">
        <v>14.023631840796019</v>
      </c>
      <c r="D90" s="213">
        <v>1.3157894736842</v>
      </c>
      <c r="E90" s="212">
        <v>2524.2537313432836</v>
      </c>
      <c r="F90" s="213">
        <v>0.64914457170884099</v>
      </c>
      <c r="G90" s="210" t="s">
        <v>24</v>
      </c>
      <c r="P90" s="211" t="s">
        <v>59</v>
      </c>
      <c r="Q90" s="218">
        <f t="shared" si="6"/>
        <v>14.023631840796019</v>
      </c>
      <c r="R90" s="219">
        <f t="shared" si="7"/>
        <v>1.3157894736842</v>
      </c>
      <c r="S90" s="218">
        <f t="shared" si="8"/>
        <v>2524.2537313432836</v>
      </c>
      <c r="T90" s="219">
        <f t="shared" si="9"/>
        <v>0.64914457170884099</v>
      </c>
      <c r="U90" s="210" t="s">
        <v>24</v>
      </c>
    </row>
    <row r="91" spans="1:21" x14ac:dyDescent="0.25">
      <c r="A91" s="210">
        <v>21</v>
      </c>
      <c r="B91" s="211" t="s">
        <v>50</v>
      </c>
      <c r="C91" s="212">
        <v>14.023631840796019</v>
      </c>
      <c r="D91" s="213">
        <v>1.3157894736842</v>
      </c>
      <c r="E91" s="212">
        <v>3155.3171641791046</v>
      </c>
      <c r="F91" s="213">
        <v>0.81143071463605132</v>
      </c>
      <c r="G91" s="210" t="s">
        <v>24</v>
      </c>
      <c r="P91" s="211" t="s">
        <v>50</v>
      </c>
      <c r="Q91" s="218">
        <f t="shared" si="6"/>
        <v>14.023631840796019</v>
      </c>
      <c r="R91" s="219">
        <f t="shared" si="7"/>
        <v>1.3157894736842</v>
      </c>
      <c r="S91" s="218">
        <f t="shared" si="8"/>
        <v>3155.3171641791046</v>
      </c>
      <c r="T91" s="219">
        <f t="shared" si="9"/>
        <v>0.81143071463605132</v>
      </c>
      <c r="U91" s="210" t="s">
        <v>24</v>
      </c>
    </row>
    <row r="92" spans="1:21" x14ac:dyDescent="0.25">
      <c r="A92" s="210">
        <v>22</v>
      </c>
      <c r="B92" s="211" t="s">
        <v>205</v>
      </c>
      <c r="C92" s="212">
        <v>14.023631840796019</v>
      </c>
      <c r="D92" s="213">
        <v>1.3157894736842</v>
      </c>
      <c r="E92" s="212">
        <v>2944.9626865671639</v>
      </c>
      <c r="F92" s="213">
        <v>0.75733533366031447</v>
      </c>
      <c r="G92" s="210" t="s">
        <v>24</v>
      </c>
      <c r="P92" s="211" t="s">
        <v>205</v>
      </c>
      <c r="Q92" s="218">
        <f t="shared" si="6"/>
        <v>14.023631840796019</v>
      </c>
      <c r="R92" s="219">
        <f t="shared" si="7"/>
        <v>1.3157894736842</v>
      </c>
      <c r="S92" s="218">
        <f t="shared" si="8"/>
        <v>2944.9626865671639</v>
      </c>
      <c r="T92" s="219">
        <f t="shared" si="9"/>
        <v>0.75733533366031447</v>
      </c>
      <c r="U92" s="210" t="s">
        <v>24</v>
      </c>
    </row>
    <row r="93" spans="1:21" x14ac:dyDescent="0.25">
      <c r="A93" s="210">
        <v>23</v>
      </c>
      <c r="B93" s="211" t="s">
        <v>127</v>
      </c>
      <c r="C93" s="212">
        <v>14.023631840796019</v>
      </c>
      <c r="D93" s="213">
        <v>1.3157894736842</v>
      </c>
      <c r="E93" s="212">
        <v>24541.355721393033</v>
      </c>
      <c r="F93" s="213">
        <v>6.3111277805026207</v>
      </c>
      <c r="G93" s="210" t="s">
        <v>24</v>
      </c>
      <c r="P93" s="211" t="s">
        <v>127</v>
      </c>
      <c r="Q93" s="218">
        <f t="shared" si="6"/>
        <v>14.023631840796019</v>
      </c>
      <c r="R93" s="219">
        <f t="shared" si="7"/>
        <v>1.3157894736842</v>
      </c>
      <c r="S93" s="218">
        <f t="shared" si="8"/>
        <v>24541.355721393033</v>
      </c>
      <c r="T93" s="219">
        <f t="shared" si="9"/>
        <v>6.3111277805026207</v>
      </c>
      <c r="U93" s="210" t="s">
        <v>24</v>
      </c>
    </row>
    <row r="94" spans="1:21" x14ac:dyDescent="0.25">
      <c r="A94" s="210">
        <v>24</v>
      </c>
      <c r="B94" s="211" t="s">
        <v>31</v>
      </c>
      <c r="C94" s="212">
        <v>56.094527363184078</v>
      </c>
      <c r="D94" s="213">
        <v>5.2631578947367998</v>
      </c>
      <c r="E94" s="212">
        <v>92511.094527363181</v>
      </c>
      <c r="F94" s="213">
        <v>23.79042728138268</v>
      </c>
      <c r="G94" s="210" t="s">
        <v>24</v>
      </c>
      <c r="P94" s="211" t="s">
        <v>31</v>
      </c>
      <c r="Q94" s="218">
        <f t="shared" si="6"/>
        <v>56.094527363184078</v>
      </c>
      <c r="R94" s="219">
        <f t="shared" si="7"/>
        <v>5.2631578947367998</v>
      </c>
      <c r="S94" s="218">
        <f t="shared" si="8"/>
        <v>92511.094527363181</v>
      </c>
      <c r="T94" s="219">
        <f t="shared" si="9"/>
        <v>23.79042728138268</v>
      </c>
      <c r="U94" s="210" t="s">
        <v>24</v>
      </c>
    </row>
    <row r="95" spans="1:21" x14ac:dyDescent="0.25">
      <c r="A95" s="210">
        <v>25</v>
      </c>
      <c r="B95" s="211" t="s">
        <v>29</v>
      </c>
      <c r="C95" s="212">
        <v>14.023631840796019</v>
      </c>
      <c r="D95" s="213">
        <v>1.3157894736842</v>
      </c>
      <c r="E95" s="212">
        <v>53990.982587064675</v>
      </c>
      <c r="F95" s="213">
        <v>13.884481117105766</v>
      </c>
      <c r="G95" s="210" t="s">
        <v>24</v>
      </c>
      <c r="P95" s="211" t="s">
        <v>29</v>
      </c>
      <c r="Q95" s="218">
        <f t="shared" si="6"/>
        <v>14.023631840796019</v>
      </c>
      <c r="R95" s="219">
        <f t="shared" si="7"/>
        <v>1.3157894736842</v>
      </c>
      <c r="S95" s="218">
        <f t="shared" si="8"/>
        <v>53990.982587064675</v>
      </c>
      <c r="T95" s="219">
        <f t="shared" si="9"/>
        <v>13.884481117105766</v>
      </c>
      <c r="U95" s="210" t="s">
        <v>24</v>
      </c>
    </row>
    <row r="96" spans="1:21" x14ac:dyDescent="0.25">
      <c r="A96" s="210">
        <v>26</v>
      </c>
      <c r="B96" s="211" t="s">
        <v>102</v>
      </c>
      <c r="C96" s="212">
        <v>14.023631840796019</v>
      </c>
      <c r="D96" s="213">
        <v>1.3157894736842</v>
      </c>
      <c r="E96" s="212">
        <v>2692.5373134328356</v>
      </c>
      <c r="F96" s="213">
        <v>0.6924208764894304</v>
      </c>
      <c r="G96" s="210" t="s">
        <v>24</v>
      </c>
      <c r="P96" s="211" t="s">
        <v>102</v>
      </c>
      <c r="Q96" s="218">
        <f t="shared" si="6"/>
        <v>14.023631840796019</v>
      </c>
      <c r="R96" s="219">
        <f t="shared" si="7"/>
        <v>1.3157894736842</v>
      </c>
      <c r="S96" s="218">
        <f t="shared" si="8"/>
        <v>2692.5373134328356</v>
      </c>
      <c r="T96" s="219">
        <f t="shared" si="9"/>
        <v>0.6924208764894304</v>
      </c>
      <c r="U96" s="210" t="s">
        <v>24</v>
      </c>
    </row>
    <row r="97" spans="1:21" x14ac:dyDescent="0.25">
      <c r="A97" s="210">
        <v>27</v>
      </c>
      <c r="B97" s="211" t="s">
        <v>36</v>
      </c>
      <c r="C97" s="212">
        <v>14.023631840796019</v>
      </c>
      <c r="D97" s="213">
        <v>1.3157894736842</v>
      </c>
      <c r="E97" s="212">
        <v>2454.1355721393033</v>
      </c>
      <c r="F97" s="213">
        <v>0.63111277805026211</v>
      </c>
      <c r="G97" s="210" t="s">
        <v>24</v>
      </c>
      <c r="P97" s="211" t="s">
        <v>36</v>
      </c>
      <c r="Q97" s="218">
        <f t="shared" si="6"/>
        <v>14.023631840796019</v>
      </c>
      <c r="R97" s="219">
        <f t="shared" si="7"/>
        <v>1.3157894736842</v>
      </c>
      <c r="S97" s="218">
        <f t="shared" si="8"/>
        <v>2454.1355721393033</v>
      </c>
      <c r="T97" s="219">
        <f t="shared" si="9"/>
        <v>0.63111277805026211</v>
      </c>
      <c r="U97" s="210" t="s">
        <v>24</v>
      </c>
    </row>
    <row r="98" spans="1:21" x14ac:dyDescent="0.25">
      <c r="A98" s="210">
        <v>28</v>
      </c>
      <c r="B98" s="211" t="s">
        <v>96</v>
      </c>
      <c r="C98" s="212">
        <v>14.023631840796019</v>
      </c>
      <c r="D98" s="213">
        <v>1.3157894736842</v>
      </c>
      <c r="E98" s="212">
        <v>617.03980099502485</v>
      </c>
      <c r="F98" s="213">
        <v>0.15867978419549447</v>
      </c>
      <c r="G98" s="210" t="s">
        <v>24</v>
      </c>
      <c r="P98" s="211" t="s">
        <v>96</v>
      </c>
      <c r="Q98" s="218">
        <f t="shared" si="6"/>
        <v>14.023631840796019</v>
      </c>
      <c r="R98" s="219">
        <f t="shared" si="7"/>
        <v>1.3157894736842</v>
      </c>
      <c r="S98" s="218">
        <f t="shared" si="8"/>
        <v>617.03980099502485</v>
      </c>
      <c r="T98" s="219">
        <f t="shared" si="9"/>
        <v>0.15867978419549447</v>
      </c>
      <c r="U98" s="210" t="s">
        <v>24</v>
      </c>
    </row>
    <row r="99" spans="1:21" x14ac:dyDescent="0.25">
      <c r="A99" s="210">
        <v>29</v>
      </c>
      <c r="B99" s="211" t="s">
        <v>95</v>
      </c>
      <c r="G99" s="210" t="s">
        <v>24</v>
      </c>
      <c r="I99" s="211" t="s">
        <v>95</v>
      </c>
      <c r="J99" s="212">
        <v>47.473684210526315</v>
      </c>
      <c r="K99" s="213">
        <v>0.10482180293501089</v>
      </c>
      <c r="L99" s="212">
        <v>12817.894736842105</v>
      </c>
      <c r="M99" s="213">
        <v>3.0738054850351262E-2</v>
      </c>
      <c r="N99" s="210" t="s">
        <v>24</v>
      </c>
      <c r="P99" s="211" t="s">
        <v>95</v>
      </c>
      <c r="Q99" s="218">
        <f t="shared" si="6"/>
        <v>47.473684210526315</v>
      </c>
      <c r="R99" s="219">
        <f t="shared" si="7"/>
        <v>0.10482180293501089</v>
      </c>
      <c r="S99" s="218">
        <f t="shared" si="8"/>
        <v>12817.894736842105</v>
      </c>
      <c r="T99" s="219">
        <f t="shared" si="9"/>
        <v>3.0738054850351262E-2</v>
      </c>
      <c r="U99" s="210" t="s">
        <v>24</v>
      </c>
    </row>
    <row r="100" spans="1:21" x14ac:dyDescent="0.25">
      <c r="A100" s="210">
        <v>30</v>
      </c>
      <c r="B100" s="211" t="s">
        <v>79</v>
      </c>
      <c r="C100" s="212">
        <v>14.023631840796019</v>
      </c>
      <c r="D100" s="213">
        <v>1.3157894736842</v>
      </c>
      <c r="E100" s="212">
        <v>3772.3569651741291</v>
      </c>
      <c r="F100" s="213">
        <v>0.97011049883154554</v>
      </c>
      <c r="G100" s="210" t="s">
        <v>24</v>
      </c>
      <c r="P100" s="211" t="s">
        <v>79</v>
      </c>
      <c r="Q100" s="218">
        <f t="shared" si="6"/>
        <v>14.023631840796019</v>
      </c>
      <c r="R100" s="219">
        <f t="shared" si="7"/>
        <v>1.3157894736842</v>
      </c>
      <c r="S100" s="218">
        <f t="shared" si="8"/>
        <v>3772.3569651741291</v>
      </c>
      <c r="T100" s="219">
        <f t="shared" si="9"/>
        <v>0.97011049883154554</v>
      </c>
      <c r="U100" s="210" t="s">
        <v>24</v>
      </c>
    </row>
    <row r="101" spans="1:21" x14ac:dyDescent="0.25">
      <c r="A101" s="210">
        <v>31</v>
      </c>
      <c r="B101" s="211" t="s">
        <v>58</v>
      </c>
      <c r="C101" s="212">
        <v>14.023631840796019</v>
      </c>
      <c r="D101" s="213">
        <v>1.3157894736842</v>
      </c>
      <c r="E101" s="212">
        <v>5609.4527363184079</v>
      </c>
      <c r="F101" s="213">
        <v>1.4425434926863134</v>
      </c>
      <c r="G101" s="210" t="s">
        <v>24</v>
      </c>
      <c r="P101" s="211" t="s">
        <v>58</v>
      </c>
      <c r="Q101" s="218">
        <f t="shared" si="6"/>
        <v>14.023631840796019</v>
      </c>
      <c r="R101" s="219">
        <f t="shared" si="7"/>
        <v>1.3157894736842</v>
      </c>
      <c r="S101" s="218">
        <f t="shared" si="8"/>
        <v>5609.4527363184079</v>
      </c>
      <c r="T101" s="219">
        <f t="shared" si="9"/>
        <v>1.4425434926863134</v>
      </c>
      <c r="U101" s="210" t="s">
        <v>24</v>
      </c>
    </row>
    <row r="102" spans="1:21" x14ac:dyDescent="0.25">
      <c r="A102" s="210">
        <v>32</v>
      </c>
      <c r="B102" s="211" t="s">
        <v>107</v>
      </c>
      <c r="C102" s="212">
        <v>28.047263681592039</v>
      </c>
      <c r="D102" s="213">
        <v>2.6315789473683999</v>
      </c>
      <c r="E102" s="212">
        <v>3926.6169154228855</v>
      </c>
      <c r="F102" s="213">
        <v>1.0097804448804193</v>
      </c>
      <c r="G102" s="210" t="s">
        <v>24</v>
      </c>
      <c r="P102" s="211" t="s">
        <v>107</v>
      </c>
      <c r="Q102" s="218">
        <f t="shared" si="6"/>
        <v>28.047263681592039</v>
      </c>
      <c r="R102" s="219">
        <f t="shared" si="7"/>
        <v>2.6315789473683999</v>
      </c>
      <c r="S102" s="218">
        <f t="shared" si="8"/>
        <v>3926.6169154228855</v>
      </c>
      <c r="T102" s="219">
        <f t="shared" si="9"/>
        <v>1.0097804448804193</v>
      </c>
      <c r="U102" s="210" t="s">
        <v>24</v>
      </c>
    </row>
    <row r="103" spans="1:21" x14ac:dyDescent="0.25">
      <c r="A103" s="210">
        <v>33</v>
      </c>
      <c r="B103" s="211" t="s">
        <v>77</v>
      </c>
      <c r="C103" s="212">
        <v>14.023631840796019</v>
      </c>
      <c r="D103" s="213">
        <v>1.3157894736842</v>
      </c>
      <c r="E103" s="212">
        <v>27907.027363184079</v>
      </c>
      <c r="F103" s="213">
        <v>7.1766538761144085</v>
      </c>
      <c r="G103" s="210" t="s">
        <v>24</v>
      </c>
      <c r="P103" s="211" t="s">
        <v>77</v>
      </c>
      <c r="Q103" s="218">
        <f t="shared" si="6"/>
        <v>14.023631840796019</v>
      </c>
      <c r="R103" s="219">
        <f t="shared" si="7"/>
        <v>1.3157894736842</v>
      </c>
      <c r="S103" s="218">
        <f t="shared" si="8"/>
        <v>27907.027363184079</v>
      </c>
      <c r="T103" s="219">
        <f t="shared" si="9"/>
        <v>7.1766538761144085</v>
      </c>
      <c r="U103" s="210" t="s">
        <v>24</v>
      </c>
    </row>
    <row r="104" spans="1:21" x14ac:dyDescent="0.25">
      <c r="A104" s="210">
        <v>34</v>
      </c>
      <c r="B104" s="211" t="s">
        <v>26</v>
      </c>
      <c r="C104" s="212">
        <v>70.118159203980099</v>
      </c>
      <c r="D104" s="213">
        <v>6.5789473684209998</v>
      </c>
      <c r="E104" s="212">
        <v>1752.9539800995026</v>
      </c>
      <c r="F104" s="213">
        <v>0.45079484146447296</v>
      </c>
      <c r="G104" s="210" t="s">
        <v>27</v>
      </c>
      <c r="I104" s="211" t="s">
        <v>26</v>
      </c>
      <c r="J104" s="212">
        <v>47.473684210526315</v>
      </c>
      <c r="K104" s="213">
        <v>0.10482180293501089</v>
      </c>
      <c r="L104" s="212">
        <v>1186.8421052631579</v>
      </c>
      <c r="M104" s="213">
        <v>2.8461161898473393E-3</v>
      </c>
      <c r="N104" s="210" t="s">
        <v>27</v>
      </c>
      <c r="P104" s="211" t="s">
        <v>26</v>
      </c>
      <c r="Q104" s="218">
        <f t="shared" si="6"/>
        <v>58.795921707253207</v>
      </c>
      <c r="R104" s="219">
        <f t="shared" si="7"/>
        <v>3.3418845856780055</v>
      </c>
      <c r="S104" s="218">
        <f t="shared" si="8"/>
        <v>1469.8980426813303</v>
      </c>
      <c r="T104" s="219">
        <f t="shared" si="9"/>
        <v>0.22682047882716014</v>
      </c>
      <c r="U104" s="210" t="s">
        <v>27</v>
      </c>
    </row>
    <row r="105" spans="1:21" x14ac:dyDescent="0.25">
      <c r="A105" s="210">
        <v>35</v>
      </c>
      <c r="B105" s="211" t="s">
        <v>47</v>
      </c>
      <c r="C105" s="212">
        <v>14.023631840796019</v>
      </c>
      <c r="D105" s="213">
        <v>1.3157894736842</v>
      </c>
      <c r="E105" s="212">
        <v>4557.6803482587065</v>
      </c>
      <c r="F105" s="213">
        <v>1.1720665878076295</v>
      </c>
      <c r="G105" s="210" t="s">
        <v>27</v>
      </c>
      <c r="P105" s="211" t="s">
        <v>47</v>
      </c>
      <c r="Q105" s="218">
        <f t="shared" si="6"/>
        <v>14.023631840796019</v>
      </c>
      <c r="R105" s="219">
        <f t="shared" si="7"/>
        <v>1.3157894736842</v>
      </c>
      <c r="S105" s="218">
        <f t="shared" si="8"/>
        <v>4557.6803482587065</v>
      </c>
      <c r="T105" s="219">
        <f t="shared" si="9"/>
        <v>1.1720665878076295</v>
      </c>
      <c r="U105" s="210" t="s">
        <v>27</v>
      </c>
    </row>
    <row r="106" spans="1:21" x14ac:dyDescent="0.25">
      <c r="A106" s="210">
        <v>36</v>
      </c>
      <c r="B106" s="211" t="s">
        <v>72</v>
      </c>
      <c r="C106" s="212">
        <v>14.023631840796019</v>
      </c>
      <c r="D106" s="213">
        <v>1.3157894736842</v>
      </c>
      <c r="E106" s="212">
        <v>3646.1442786069651</v>
      </c>
      <c r="F106" s="213">
        <v>0.93765327024610368</v>
      </c>
      <c r="G106" s="210" t="s">
        <v>27</v>
      </c>
      <c r="P106" s="211" t="s">
        <v>72</v>
      </c>
      <c r="Q106" s="218">
        <f t="shared" si="6"/>
        <v>14.023631840796019</v>
      </c>
      <c r="R106" s="219">
        <f t="shared" si="7"/>
        <v>1.3157894736842</v>
      </c>
      <c r="S106" s="218">
        <f t="shared" si="8"/>
        <v>3646.1442786069651</v>
      </c>
      <c r="T106" s="219">
        <f t="shared" si="9"/>
        <v>0.93765327024610368</v>
      </c>
      <c r="U106" s="210" t="s">
        <v>27</v>
      </c>
    </row>
    <row r="107" spans="1:21" x14ac:dyDescent="0.25">
      <c r="B107" s="211"/>
      <c r="C107" s="212"/>
      <c r="D107" s="213"/>
      <c r="E107" s="212"/>
      <c r="F107" s="213"/>
      <c r="G107" s="210"/>
    </row>
    <row r="108" spans="1:21" x14ac:dyDescent="0.25">
      <c r="B108" s="211"/>
      <c r="C108" s="212"/>
      <c r="D108" s="213"/>
      <c r="E108" s="212"/>
      <c r="F108" s="213"/>
      <c r="G108" s="210"/>
    </row>
    <row r="110" spans="1:21" ht="13" x14ac:dyDescent="0.3">
      <c r="A110" s="210"/>
      <c r="B110" s="191" t="s">
        <v>9</v>
      </c>
      <c r="C110" s="192" t="s">
        <v>18</v>
      </c>
      <c r="D110" s="210"/>
      <c r="E110" s="210"/>
      <c r="F110" s="210"/>
      <c r="G110" s="210"/>
      <c r="I110" s="191" t="s">
        <v>9</v>
      </c>
      <c r="J110" s="192" t="s">
        <v>18</v>
      </c>
      <c r="K110" s="210"/>
      <c r="L110" s="210"/>
      <c r="M110" s="210"/>
      <c r="N110" s="210"/>
    </row>
    <row r="111" spans="1:21" ht="13" x14ac:dyDescent="0.3">
      <c r="A111" s="210"/>
      <c r="B111" s="191" t="s">
        <v>17</v>
      </c>
      <c r="C111" s="196" t="s">
        <v>19</v>
      </c>
      <c r="D111" s="210"/>
      <c r="E111" s="210"/>
      <c r="F111" s="210"/>
      <c r="G111" s="210"/>
      <c r="I111" s="191" t="s">
        <v>17</v>
      </c>
      <c r="J111" s="196" t="s">
        <v>19</v>
      </c>
      <c r="K111" s="210"/>
      <c r="L111" s="210"/>
      <c r="M111" s="210"/>
      <c r="N111" s="210"/>
    </row>
    <row r="112" spans="1:21" ht="13" x14ac:dyDescent="0.3">
      <c r="A112" s="210"/>
      <c r="B112" s="191" t="s">
        <v>13</v>
      </c>
      <c r="C112" s="196"/>
      <c r="D112" s="210"/>
      <c r="E112" s="210"/>
      <c r="F112" s="210"/>
      <c r="G112" s="210"/>
      <c r="I112" s="191" t="s">
        <v>13</v>
      </c>
      <c r="J112" s="196"/>
      <c r="K112" s="210"/>
      <c r="L112" s="210"/>
      <c r="M112" s="210"/>
      <c r="N112" s="210"/>
    </row>
    <row r="113" spans="1:21" ht="13" x14ac:dyDescent="0.3">
      <c r="A113" s="210"/>
      <c r="B113" s="191" t="s">
        <v>12</v>
      </c>
      <c r="C113" s="198">
        <v>42625</v>
      </c>
      <c r="D113" s="210"/>
      <c r="E113" s="210"/>
      <c r="F113" s="210"/>
      <c r="G113" s="210"/>
      <c r="I113" s="191" t="s">
        <v>12</v>
      </c>
      <c r="J113" s="198">
        <v>42639</v>
      </c>
      <c r="K113" s="210"/>
      <c r="L113" s="210"/>
      <c r="M113" s="210"/>
      <c r="N113" s="210"/>
    </row>
    <row r="114" spans="1:21" ht="13" x14ac:dyDescent="0.3">
      <c r="A114" s="210"/>
      <c r="B114" s="191" t="s">
        <v>11</v>
      </c>
      <c r="C114" s="200">
        <v>70110.000000000262</v>
      </c>
      <c r="D114" s="210"/>
      <c r="E114" s="210"/>
      <c r="F114" s="210"/>
      <c r="G114" s="210"/>
      <c r="I114" s="191" t="s">
        <v>11</v>
      </c>
      <c r="J114" s="200">
        <v>46754.748201438735</v>
      </c>
      <c r="K114" s="210"/>
      <c r="L114" s="210"/>
      <c r="M114" s="210"/>
      <c r="N114" s="210"/>
    </row>
    <row r="115" spans="1:21" ht="15" x14ac:dyDescent="0.3">
      <c r="A115" s="210"/>
      <c r="B115" s="191" t="s">
        <v>212</v>
      </c>
      <c r="C115" s="200">
        <v>3474182.3076922889</v>
      </c>
      <c r="D115" s="210"/>
      <c r="E115" s="210"/>
      <c r="F115" s="210"/>
      <c r="G115" s="210"/>
      <c r="I115" s="191" t="s">
        <v>212</v>
      </c>
      <c r="J115" s="200">
        <v>448371.87050359586</v>
      </c>
      <c r="K115" s="210"/>
      <c r="L115" s="210"/>
      <c r="M115" s="210"/>
      <c r="N115" s="210"/>
    </row>
    <row r="116" spans="1:21" ht="13" x14ac:dyDescent="0.3">
      <c r="A116" s="210"/>
      <c r="B116" s="191" t="s">
        <v>10</v>
      </c>
      <c r="C116" s="202">
        <v>58.826797485351563</v>
      </c>
      <c r="D116" s="210"/>
      <c r="E116" s="210"/>
      <c r="F116" s="210"/>
      <c r="G116" s="210"/>
      <c r="I116" s="191" t="s">
        <v>10</v>
      </c>
      <c r="J116" s="202">
        <v>44.068141937255859</v>
      </c>
      <c r="K116" s="210"/>
      <c r="L116" s="210"/>
      <c r="M116" s="210"/>
      <c r="N116" s="210"/>
    </row>
    <row r="118" spans="1:21" ht="13" x14ac:dyDescent="0.3">
      <c r="A118" s="210"/>
      <c r="B118" s="210"/>
      <c r="C118" s="191" t="s">
        <v>2</v>
      </c>
      <c r="D118" s="191" t="s">
        <v>2</v>
      </c>
      <c r="E118" s="191" t="s">
        <v>4</v>
      </c>
      <c r="F118" s="191" t="s">
        <v>4</v>
      </c>
      <c r="G118" s="210"/>
      <c r="I118" s="210"/>
      <c r="J118" s="191" t="s">
        <v>2</v>
      </c>
      <c r="K118" s="191" t="s">
        <v>2</v>
      </c>
      <c r="L118" s="191" t="s">
        <v>4</v>
      </c>
      <c r="M118" s="191" t="s">
        <v>4</v>
      </c>
      <c r="N118" s="210"/>
      <c r="P118" s="210"/>
      <c r="Q118" s="191" t="s">
        <v>2</v>
      </c>
      <c r="R118" s="191" t="s">
        <v>2</v>
      </c>
      <c r="S118" s="191" t="s">
        <v>4</v>
      </c>
      <c r="T118" s="191" t="s">
        <v>4</v>
      </c>
      <c r="U118" s="210"/>
    </row>
    <row r="119" spans="1:21" ht="15" x14ac:dyDescent="0.3">
      <c r="A119" s="210"/>
      <c r="B119" s="204" t="s">
        <v>1</v>
      </c>
      <c r="C119" s="191" t="s">
        <v>5</v>
      </c>
      <c r="D119" s="191" t="s">
        <v>3</v>
      </c>
      <c r="E119" s="191" t="s">
        <v>213</v>
      </c>
      <c r="F119" s="191" t="s">
        <v>3</v>
      </c>
      <c r="G119" s="205" t="s">
        <v>16</v>
      </c>
      <c r="I119" s="204" t="s">
        <v>1</v>
      </c>
      <c r="J119" s="191" t="s">
        <v>5</v>
      </c>
      <c r="K119" s="191" t="s">
        <v>3</v>
      </c>
      <c r="L119" s="191" t="s">
        <v>213</v>
      </c>
      <c r="M119" s="191" t="s">
        <v>3</v>
      </c>
      <c r="N119" s="205" t="s">
        <v>16</v>
      </c>
      <c r="P119" s="204" t="s">
        <v>1</v>
      </c>
      <c r="Q119" s="191" t="s">
        <v>5</v>
      </c>
      <c r="R119" s="191" t="s">
        <v>3</v>
      </c>
      <c r="S119" s="191" t="s">
        <v>213</v>
      </c>
      <c r="T119" s="191" t="s">
        <v>3</v>
      </c>
      <c r="U119" s="205" t="s">
        <v>16</v>
      </c>
    </row>
    <row r="120" spans="1:21" x14ac:dyDescent="0.25">
      <c r="A120" s="208" t="s">
        <v>0</v>
      </c>
      <c r="B120" s="208" t="s">
        <v>0</v>
      </c>
      <c r="C120" s="208" t="s">
        <v>0</v>
      </c>
      <c r="D120" s="208" t="s">
        <v>0</v>
      </c>
      <c r="E120" s="208" t="s">
        <v>0</v>
      </c>
      <c r="F120" s="208" t="s">
        <v>0</v>
      </c>
      <c r="G120" s="208" t="s">
        <v>0</v>
      </c>
      <c r="I120" s="208" t="s">
        <v>0</v>
      </c>
      <c r="J120" s="208" t="s">
        <v>0</v>
      </c>
      <c r="K120" s="208" t="s">
        <v>0</v>
      </c>
      <c r="L120" s="208" t="s">
        <v>0</v>
      </c>
      <c r="M120" s="208" t="s">
        <v>0</v>
      </c>
      <c r="N120" s="208" t="s">
        <v>0</v>
      </c>
    </row>
    <row r="121" spans="1:21" x14ac:dyDescent="0.25">
      <c r="A121" s="210">
        <v>1</v>
      </c>
      <c r="B121" s="211" t="s">
        <v>98</v>
      </c>
      <c r="C121" s="212">
        <v>67650</v>
      </c>
      <c r="D121" s="213">
        <v>96.491228070175083</v>
      </c>
      <c r="E121" s="212">
        <v>541200</v>
      </c>
      <c r="F121" s="213">
        <v>15.577766279038185</v>
      </c>
      <c r="G121" s="210" t="s">
        <v>43</v>
      </c>
      <c r="I121" s="211" t="s">
        <v>98</v>
      </c>
      <c r="J121" s="212">
        <v>46511.402877697838</v>
      </c>
      <c r="K121" s="213">
        <v>99.479528105482544</v>
      </c>
      <c r="L121" s="212">
        <v>372091.2230215827</v>
      </c>
      <c r="M121" s="213">
        <v>82.987191547869102</v>
      </c>
      <c r="N121" s="210" t="s">
        <v>43</v>
      </c>
      <c r="P121" s="211" t="s">
        <v>98</v>
      </c>
      <c r="Q121" s="218">
        <f>AVERAGE(J121,C121)</f>
        <v>57080.701438848919</v>
      </c>
      <c r="R121" s="219">
        <f t="shared" ref="R121:T121" si="10">AVERAGE(K121,D121)</f>
        <v>97.985378087828821</v>
      </c>
      <c r="S121" s="218">
        <f t="shared" si="10"/>
        <v>456645.61151079135</v>
      </c>
      <c r="T121" s="219">
        <f t="shared" si="10"/>
        <v>49.282478913453645</v>
      </c>
      <c r="U121" s="210" t="s">
        <v>43</v>
      </c>
    </row>
    <row r="122" spans="1:21" x14ac:dyDescent="0.25">
      <c r="A122" s="210">
        <v>2</v>
      </c>
      <c r="B122" s="211" t="s">
        <v>55</v>
      </c>
      <c r="C122" s="212">
        <v>1955.3846153846152</v>
      </c>
      <c r="D122" s="213">
        <v>2.7890238416554101</v>
      </c>
      <c r="E122" s="212">
        <v>2710163.076923077</v>
      </c>
      <c r="F122" s="213">
        <v>78.008660366568137</v>
      </c>
      <c r="G122" s="210" t="s">
        <v>43</v>
      </c>
      <c r="I122" s="211" t="s">
        <v>55</v>
      </c>
      <c r="J122" s="212">
        <v>16.223021582733814</v>
      </c>
      <c r="K122" s="213">
        <v>3.469812630117982E-2</v>
      </c>
      <c r="L122" s="212">
        <v>10220.503597122302</v>
      </c>
      <c r="M122" s="213">
        <v>2.2794702945220413</v>
      </c>
      <c r="N122" s="210" t="s">
        <v>43</v>
      </c>
      <c r="P122" s="211" t="s">
        <v>55</v>
      </c>
      <c r="Q122" s="218">
        <f t="shared" ref="Q122:Q138" si="11">AVERAGE(J122,C122)</f>
        <v>985.80381848367449</v>
      </c>
      <c r="R122" s="219">
        <f t="shared" ref="R122:R138" si="12">AVERAGE(K122,D122)</f>
        <v>1.411860983978295</v>
      </c>
      <c r="S122" s="218">
        <f t="shared" ref="S122:S138" si="13">AVERAGE(L122,E122)</f>
        <v>1360191.7902600996</v>
      </c>
      <c r="T122" s="219">
        <f t="shared" ref="T122:T138" si="14">AVERAGE(M122,F122)</f>
        <v>40.144065330545089</v>
      </c>
      <c r="U122" s="210" t="s">
        <v>43</v>
      </c>
    </row>
    <row r="123" spans="1:21" x14ac:dyDescent="0.25">
      <c r="A123" s="210">
        <v>3</v>
      </c>
      <c r="B123" s="211" t="s">
        <v>21</v>
      </c>
      <c r="C123" s="212">
        <v>63.076923076923073</v>
      </c>
      <c r="D123" s="213">
        <v>8.9968511021142256E-2</v>
      </c>
      <c r="E123" s="212">
        <v>32800</v>
      </c>
      <c r="F123" s="213">
        <v>0.94410704721443539</v>
      </c>
      <c r="G123" s="210" t="s">
        <v>22</v>
      </c>
      <c r="P123" s="211" t="s">
        <v>21</v>
      </c>
      <c r="Q123" s="218">
        <f t="shared" si="11"/>
        <v>63.076923076923073</v>
      </c>
      <c r="R123" s="219">
        <f t="shared" si="12"/>
        <v>8.9968511021142256E-2</v>
      </c>
      <c r="S123" s="218">
        <f t="shared" si="13"/>
        <v>32800</v>
      </c>
      <c r="T123" s="219">
        <f t="shared" si="14"/>
        <v>0.94410704721443539</v>
      </c>
      <c r="U123" s="210" t="s">
        <v>22</v>
      </c>
    </row>
    <row r="124" spans="1:21" x14ac:dyDescent="0.25">
      <c r="A124" s="210">
        <v>4</v>
      </c>
      <c r="B124" s="211" t="s">
        <v>45</v>
      </c>
      <c r="C124" s="212">
        <v>31.538461538461537</v>
      </c>
      <c r="D124" s="213">
        <v>4.4984255510571128E-2</v>
      </c>
      <c r="E124" s="212">
        <v>630.76923076923072</v>
      </c>
      <c r="F124" s="213">
        <v>1.8155904754123757E-2</v>
      </c>
      <c r="G124" s="210" t="s">
        <v>22</v>
      </c>
      <c r="I124" s="211" t="s">
        <v>45</v>
      </c>
      <c r="J124" s="212">
        <v>81.115107913669064</v>
      </c>
      <c r="K124" s="213">
        <v>0.17349063150589911</v>
      </c>
      <c r="L124" s="212">
        <v>1622.3021582733813</v>
      </c>
      <c r="M124" s="213">
        <v>0.36182068167016529</v>
      </c>
      <c r="N124" s="210" t="s">
        <v>22</v>
      </c>
      <c r="P124" s="211" t="s">
        <v>45</v>
      </c>
      <c r="Q124" s="218">
        <f t="shared" si="11"/>
        <v>56.326784726065299</v>
      </c>
      <c r="R124" s="219">
        <f t="shared" si="12"/>
        <v>0.10923744350823511</v>
      </c>
      <c r="S124" s="218">
        <f t="shared" si="13"/>
        <v>1126.5356945213061</v>
      </c>
      <c r="T124" s="219">
        <f t="shared" si="14"/>
        <v>0.18998829321214453</v>
      </c>
      <c r="U124" s="210" t="s">
        <v>22</v>
      </c>
    </row>
    <row r="125" spans="1:21" x14ac:dyDescent="0.25">
      <c r="A125" s="210">
        <v>5</v>
      </c>
      <c r="B125" s="211" t="s">
        <v>32</v>
      </c>
      <c r="G125" s="210" t="s">
        <v>24</v>
      </c>
      <c r="I125" s="211" t="s">
        <v>32</v>
      </c>
      <c r="J125" s="212">
        <v>16.223021582733814</v>
      </c>
      <c r="K125" s="213">
        <v>3.469812630117982E-2</v>
      </c>
      <c r="L125" s="212">
        <v>2141.4388489208636</v>
      </c>
      <c r="M125" s="213">
        <v>0.47760329980461824</v>
      </c>
      <c r="N125" s="210" t="s">
        <v>24</v>
      </c>
      <c r="P125" s="211" t="s">
        <v>32</v>
      </c>
      <c r="Q125" s="218">
        <f t="shared" si="11"/>
        <v>16.223021582733814</v>
      </c>
      <c r="R125" s="219">
        <f t="shared" si="12"/>
        <v>3.469812630117982E-2</v>
      </c>
      <c r="S125" s="218">
        <f t="shared" si="13"/>
        <v>2141.4388489208636</v>
      </c>
      <c r="T125" s="219">
        <f t="shared" si="14"/>
        <v>0.47760329980461824</v>
      </c>
      <c r="U125" s="210" t="s">
        <v>24</v>
      </c>
    </row>
    <row r="126" spans="1:21" x14ac:dyDescent="0.25">
      <c r="A126" s="210">
        <v>6</v>
      </c>
      <c r="B126" s="211" t="s">
        <v>25</v>
      </c>
      <c r="C126" s="212">
        <v>31.538461538461537</v>
      </c>
      <c r="D126" s="213">
        <v>4.4984255510571128E-2</v>
      </c>
      <c r="E126" s="212">
        <v>1576.9230769230769</v>
      </c>
      <c r="F126" s="213">
        <v>4.5389761885309396E-2</v>
      </c>
      <c r="G126" s="210" t="s">
        <v>24</v>
      </c>
      <c r="I126" s="211" t="s">
        <v>25</v>
      </c>
      <c r="J126" s="212">
        <v>81.115107913669064</v>
      </c>
      <c r="K126" s="213">
        <v>0.17349063150589911</v>
      </c>
      <c r="L126" s="212">
        <v>4866.9064748201436</v>
      </c>
      <c r="M126" s="213">
        <v>1.0854620450104957</v>
      </c>
      <c r="N126" s="210" t="s">
        <v>24</v>
      </c>
      <c r="P126" s="211" t="s">
        <v>25</v>
      </c>
      <c r="Q126" s="218">
        <f t="shared" si="11"/>
        <v>56.326784726065299</v>
      </c>
      <c r="R126" s="219">
        <f t="shared" si="12"/>
        <v>0.10923744350823511</v>
      </c>
      <c r="S126" s="218">
        <f t="shared" si="13"/>
        <v>3221.9147758716103</v>
      </c>
      <c r="T126" s="219">
        <f t="shared" si="14"/>
        <v>0.56542590344790256</v>
      </c>
      <c r="U126" s="210" t="s">
        <v>24</v>
      </c>
    </row>
    <row r="127" spans="1:21" x14ac:dyDescent="0.25">
      <c r="A127" s="210">
        <v>7</v>
      </c>
      <c r="B127" s="211" t="s">
        <v>40</v>
      </c>
      <c r="C127" s="212">
        <v>31.538461538461537</v>
      </c>
      <c r="D127" s="213">
        <v>4.4984255510571128E-2</v>
      </c>
      <c r="E127" s="212">
        <v>13876.923076923076</v>
      </c>
      <c r="F127" s="213">
        <v>0.39942990459072264</v>
      </c>
      <c r="G127" s="210" t="s">
        <v>24</v>
      </c>
      <c r="P127" s="211" t="s">
        <v>40</v>
      </c>
      <c r="Q127" s="218">
        <f t="shared" si="11"/>
        <v>31.538461538461537</v>
      </c>
      <c r="R127" s="219">
        <f t="shared" si="12"/>
        <v>4.4984255510571128E-2</v>
      </c>
      <c r="S127" s="218">
        <f t="shared" si="13"/>
        <v>13876.923076923076</v>
      </c>
      <c r="T127" s="219">
        <f t="shared" si="14"/>
        <v>0.39942990459072264</v>
      </c>
      <c r="U127" s="210" t="s">
        <v>24</v>
      </c>
    </row>
    <row r="128" spans="1:21" x14ac:dyDescent="0.25">
      <c r="A128" s="210">
        <v>8</v>
      </c>
      <c r="B128" s="211" t="s">
        <v>30</v>
      </c>
      <c r="C128" s="212">
        <v>63.076923076923073</v>
      </c>
      <c r="D128" s="213">
        <v>8.9968511021142256E-2</v>
      </c>
      <c r="E128" s="212">
        <v>23338.461538461535</v>
      </c>
      <c r="F128" s="213">
        <v>0.67176847590257904</v>
      </c>
      <c r="G128" s="210" t="s">
        <v>24</v>
      </c>
      <c r="P128" s="211" t="s">
        <v>30</v>
      </c>
      <c r="Q128" s="218">
        <f t="shared" si="11"/>
        <v>63.076923076923073</v>
      </c>
      <c r="R128" s="219">
        <f t="shared" si="12"/>
        <v>8.9968511021142256E-2</v>
      </c>
      <c r="S128" s="218">
        <f t="shared" si="13"/>
        <v>23338.461538461535</v>
      </c>
      <c r="T128" s="219">
        <f t="shared" si="14"/>
        <v>0.67176847590257904</v>
      </c>
      <c r="U128" s="210" t="s">
        <v>24</v>
      </c>
    </row>
    <row r="129" spans="1:21" x14ac:dyDescent="0.25">
      <c r="A129" s="210">
        <v>9</v>
      </c>
      <c r="B129" s="211" t="s">
        <v>51</v>
      </c>
      <c r="C129" s="212">
        <v>31.538461538461537</v>
      </c>
      <c r="D129" s="213">
        <v>4.4984255510571128E-2</v>
      </c>
      <c r="E129" s="212">
        <v>4415.3846153846152</v>
      </c>
      <c r="F129" s="213">
        <v>0.12709133327886629</v>
      </c>
      <c r="G129" s="210" t="s">
        <v>24</v>
      </c>
      <c r="P129" s="211" t="s">
        <v>51</v>
      </c>
      <c r="Q129" s="218">
        <f t="shared" si="11"/>
        <v>31.538461538461537</v>
      </c>
      <c r="R129" s="219">
        <f t="shared" si="12"/>
        <v>4.4984255510571128E-2</v>
      </c>
      <c r="S129" s="218">
        <f t="shared" si="13"/>
        <v>4415.3846153846152</v>
      </c>
      <c r="T129" s="219">
        <f t="shared" si="14"/>
        <v>0.12709133327886629</v>
      </c>
      <c r="U129" s="210" t="s">
        <v>24</v>
      </c>
    </row>
    <row r="130" spans="1:21" x14ac:dyDescent="0.25">
      <c r="A130" s="210">
        <v>10</v>
      </c>
      <c r="B130" s="211" t="s">
        <v>192</v>
      </c>
      <c r="C130" s="212">
        <v>31.538461538461537</v>
      </c>
      <c r="D130" s="213">
        <v>4.4984255510571128E-2</v>
      </c>
      <c r="E130" s="212">
        <v>61815.38461538461</v>
      </c>
      <c r="F130" s="213">
        <v>1.7792786659041282</v>
      </c>
      <c r="G130" s="210" t="s">
        <v>24</v>
      </c>
      <c r="I130" s="211" t="s">
        <v>192</v>
      </c>
      <c r="J130" s="212">
        <v>16.223021582733814</v>
      </c>
      <c r="K130" s="213">
        <v>3.469812630117982E-2</v>
      </c>
      <c r="L130" s="212">
        <v>31797.122302158277</v>
      </c>
      <c r="M130" s="213">
        <v>7.0916853607352408</v>
      </c>
      <c r="N130" s="210" t="s">
        <v>24</v>
      </c>
      <c r="P130" s="211" t="s">
        <v>192</v>
      </c>
      <c r="Q130" s="218">
        <f t="shared" si="11"/>
        <v>23.880741560597677</v>
      </c>
      <c r="R130" s="219">
        <f t="shared" si="12"/>
        <v>3.984119090587547E-2</v>
      </c>
      <c r="S130" s="218">
        <f t="shared" si="13"/>
        <v>46806.253458771447</v>
      </c>
      <c r="T130" s="219">
        <f t="shared" si="14"/>
        <v>4.4354820133196844</v>
      </c>
      <c r="U130" s="210" t="s">
        <v>24</v>
      </c>
    </row>
    <row r="131" spans="1:21" x14ac:dyDescent="0.25">
      <c r="A131" s="210">
        <v>11</v>
      </c>
      <c r="B131" s="211" t="s">
        <v>85</v>
      </c>
      <c r="C131" s="212">
        <v>31.538461538461537</v>
      </c>
      <c r="D131" s="213">
        <v>4.4984255510571128E-2</v>
      </c>
      <c r="E131" s="212">
        <v>18923.076923076922</v>
      </c>
      <c r="F131" s="213">
        <v>0.5446771426237127</v>
      </c>
      <c r="G131" s="210" t="s">
        <v>24</v>
      </c>
      <c r="P131" s="211" t="s">
        <v>85</v>
      </c>
      <c r="Q131" s="218">
        <f t="shared" si="11"/>
        <v>31.538461538461537</v>
      </c>
      <c r="R131" s="219">
        <f t="shared" si="12"/>
        <v>4.4984255510571128E-2</v>
      </c>
      <c r="S131" s="218">
        <f t="shared" si="13"/>
        <v>18923.076923076922</v>
      </c>
      <c r="T131" s="219">
        <f t="shared" si="14"/>
        <v>0.5446771426237127</v>
      </c>
      <c r="U131" s="210" t="s">
        <v>24</v>
      </c>
    </row>
    <row r="132" spans="1:21" x14ac:dyDescent="0.25">
      <c r="A132" s="210">
        <v>12</v>
      </c>
      <c r="B132" s="211" t="s">
        <v>29</v>
      </c>
      <c r="G132" s="210" t="s">
        <v>24</v>
      </c>
      <c r="I132" s="211" t="s">
        <v>29</v>
      </c>
      <c r="J132" s="212">
        <v>16.223021582733814</v>
      </c>
      <c r="K132" s="213">
        <v>3.469812630117982E-2</v>
      </c>
      <c r="L132" s="212">
        <v>17845.323741007196</v>
      </c>
      <c r="M132" s="213">
        <v>3.9800274983718187</v>
      </c>
      <c r="N132" s="210" t="s">
        <v>24</v>
      </c>
      <c r="P132" s="211" t="s">
        <v>29</v>
      </c>
      <c r="Q132" s="218">
        <f t="shared" si="11"/>
        <v>16.223021582733814</v>
      </c>
      <c r="R132" s="219">
        <f t="shared" si="12"/>
        <v>3.469812630117982E-2</v>
      </c>
      <c r="S132" s="218">
        <f t="shared" si="13"/>
        <v>17845.323741007196</v>
      </c>
      <c r="T132" s="219">
        <f t="shared" si="14"/>
        <v>3.9800274983718187</v>
      </c>
      <c r="U132" s="210" t="s">
        <v>24</v>
      </c>
    </row>
    <row r="133" spans="1:21" x14ac:dyDescent="0.25">
      <c r="A133" s="210">
        <v>13</v>
      </c>
      <c r="B133" s="211" t="s">
        <v>206</v>
      </c>
      <c r="C133" s="212">
        <v>31.538461538461537</v>
      </c>
      <c r="D133" s="213">
        <v>4.4984255510571128E-2</v>
      </c>
      <c r="E133" s="212">
        <v>41000</v>
      </c>
      <c r="F133" s="213">
        <v>1.1801338090180442</v>
      </c>
      <c r="G133" s="210" t="s">
        <v>24</v>
      </c>
      <c r="P133" s="211" t="s">
        <v>206</v>
      </c>
      <c r="Q133" s="218">
        <f t="shared" si="11"/>
        <v>31.538461538461537</v>
      </c>
      <c r="R133" s="219">
        <f t="shared" si="12"/>
        <v>4.4984255510571128E-2</v>
      </c>
      <c r="S133" s="218">
        <f t="shared" si="13"/>
        <v>41000</v>
      </c>
      <c r="T133" s="219">
        <f t="shared" si="14"/>
        <v>1.1801338090180442</v>
      </c>
      <c r="U133" s="210" t="s">
        <v>24</v>
      </c>
    </row>
    <row r="134" spans="1:21" x14ac:dyDescent="0.25">
      <c r="A134" s="210">
        <v>14</v>
      </c>
      <c r="B134" s="211" t="s">
        <v>129</v>
      </c>
      <c r="G134" s="210" t="s">
        <v>24</v>
      </c>
      <c r="I134" s="211" t="s">
        <v>129</v>
      </c>
      <c r="J134" s="212">
        <v>16.223021582733814</v>
      </c>
      <c r="K134" s="213">
        <v>3.469812630117982E-2</v>
      </c>
      <c r="L134" s="212">
        <v>7787.0503597122306</v>
      </c>
      <c r="M134" s="213">
        <v>1.7367392720167936</v>
      </c>
      <c r="N134" s="210" t="s">
        <v>24</v>
      </c>
      <c r="P134" s="211" t="s">
        <v>129</v>
      </c>
      <c r="Q134" s="218">
        <f t="shared" si="11"/>
        <v>16.223021582733814</v>
      </c>
      <c r="R134" s="219">
        <f t="shared" si="12"/>
        <v>3.469812630117982E-2</v>
      </c>
      <c r="S134" s="218">
        <f t="shared" si="13"/>
        <v>7787.0503597122306</v>
      </c>
      <c r="T134" s="219">
        <f t="shared" si="14"/>
        <v>1.7367392720167936</v>
      </c>
      <c r="U134" s="210" t="s">
        <v>24</v>
      </c>
    </row>
    <row r="135" spans="1:21" x14ac:dyDescent="0.25">
      <c r="A135" s="210">
        <v>15</v>
      </c>
      <c r="B135" s="211" t="s">
        <v>48</v>
      </c>
      <c r="C135" s="212">
        <v>31.538461538461537</v>
      </c>
      <c r="D135" s="213">
        <v>4.4984255510571128E-2</v>
      </c>
      <c r="E135" s="212">
        <v>2996.1538461538462</v>
      </c>
      <c r="F135" s="213">
        <v>8.6240547582087851E-2</v>
      </c>
      <c r="G135" s="210" t="s">
        <v>24</v>
      </c>
      <c r="P135" s="211" t="s">
        <v>48</v>
      </c>
      <c r="Q135" s="218">
        <f t="shared" si="11"/>
        <v>31.538461538461537</v>
      </c>
      <c r="R135" s="219">
        <f t="shared" si="12"/>
        <v>4.4984255510571128E-2</v>
      </c>
      <c r="S135" s="218">
        <f t="shared" si="13"/>
        <v>2996.1538461538462</v>
      </c>
      <c r="T135" s="219">
        <f t="shared" si="14"/>
        <v>8.6240547582087851E-2</v>
      </c>
      <c r="U135" s="210" t="s">
        <v>24</v>
      </c>
    </row>
    <row r="136" spans="1:21" x14ac:dyDescent="0.25">
      <c r="A136" s="210">
        <v>16</v>
      </c>
      <c r="B136" s="211" t="s">
        <v>87</v>
      </c>
      <c r="C136" s="212">
        <v>31.538461538461537</v>
      </c>
      <c r="D136" s="213">
        <v>4.4984255510571128E-2</v>
      </c>
      <c r="E136" s="212">
        <v>14192.307692307691</v>
      </c>
      <c r="F136" s="213">
        <v>0.40850785696778458</v>
      </c>
      <c r="G136" s="210" t="s">
        <v>24</v>
      </c>
      <c r="P136" s="211" t="s">
        <v>87</v>
      </c>
      <c r="Q136" s="218">
        <f t="shared" si="11"/>
        <v>31.538461538461537</v>
      </c>
      <c r="R136" s="219">
        <f t="shared" si="12"/>
        <v>4.4984255510571128E-2</v>
      </c>
      <c r="S136" s="218">
        <f t="shared" si="13"/>
        <v>14192.307692307691</v>
      </c>
      <c r="T136" s="219">
        <f t="shared" si="14"/>
        <v>0.40850785696778458</v>
      </c>
      <c r="U136" s="210" t="s">
        <v>24</v>
      </c>
    </row>
    <row r="137" spans="1:21" x14ac:dyDescent="0.25">
      <c r="A137" s="210">
        <v>17</v>
      </c>
      <c r="B137" s="211" t="s">
        <v>133</v>
      </c>
      <c r="C137" s="212">
        <v>31.538461538461537</v>
      </c>
      <c r="D137" s="213">
        <v>4.4984255510571128E-2</v>
      </c>
      <c r="E137" s="212">
        <v>5676.9230769230762</v>
      </c>
      <c r="F137" s="213">
        <v>0.16340314278711379</v>
      </c>
      <c r="G137" s="210" t="s">
        <v>24</v>
      </c>
      <c r="P137" s="211" t="s">
        <v>133</v>
      </c>
      <c r="Q137" s="218">
        <f t="shared" si="11"/>
        <v>31.538461538461537</v>
      </c>
      <c r="R137" s="219">
        <f t="shared" si="12"/>
        <v>4.4984255510571128E-2</v>
      </c>
      <c r="S137" s="218">
        <f t="shared" si="13"/>
        <v>5676.9230769230762</v>
      </c>
      <c r="T137" s="219">
        <f t="shared" si="14"/>
        <v>0.16340314278711379</v>
      </c>
      <c r="U137" s="210" t="s">
        <v>24</v>
      </c>
    </row>
    <row r="138" spans="1:21" x14ac:dyDescent="0.25">
      <c r="A138" s="210">
        <v>18</v>
      </c>
      <c r="B138" s="211" t="s">
        <v>26</v>
      </c>
      <c r="C138" s="212">
        <v>63.076923076923073</v>
      </c>
      <c r="D138" s="213">
        <v>8.9968511021142256E-2</v>
      </c>
      <c r="E138" s="212">
        <v>1576.9230769230769</v>
      </c>
      <c r="F138" s="213">
        <v>4.5389761885309396E-2</v>
      </c>
      <c r="G138" s="210" t="s">
        <v>27</v>
      </c>
      <c r="P138" s="211" t="s">
        <v>26</v>
      </c>
      <c r="Q138" s="218">
        <f t="shared" si="11"/>
        <v>63.076923076923073</v>
      </c>
      <c r="R138" s="219">
        <f t="shared" si="12"/>
        <v>8.9968511021142256E-2</v>
      </c>
      <c r="S138" s="218">
        <f t="shared" si="13"/>
        <v>1576.9230769230769</v>
      </c>
      <c r="T138" s="219">
        <f t="shared" si="14"/>
        <v>4.5389761885309396E-2</v>
      </c>
      <c r="U138" s="210" t="s">
        <v>27</v>
      </c>
    </row>
    <row r="139" spans="1:21" x14ac:dyDescent="0.25">
      <c r="B139" s="220"/>
      <c r="C139" s="200"/>
      <c r="D139" s="213"/>
      <c r="E139" s="212"/>
      <c r="F139" s="213"/>
    </row>
    <row r="142" spans="1:21" ht="13" x14ac:dyDescent="0.3">
      <c r="A142" s="210"/>
      <c r="B142" s="191" t="s">
        <v>9</v>
      </c>
      <c r="C142" s="192" t="s">
        <v>18</v>
      </c>
      <c r="D142" s="210"/>
      <c r="E142" s="210"/>
      <c r="F142" s="210"/>
      <c r="G142" s="210"/>
    </row>
    <row r="143" spans="1:21" ht="13" x14ac:dyDescent="0.3">
      <c r="A143" s="210"/>
      <c r="B143" s="191" t="s">
        <v>17</v>
      </c>
      <c r="C143" s="196" t="s">
        <v>19</v>
      </c>
      <c r="D143" s="210"/>
      <c r="E143" s="210"/>
      <c r="F143" s="210"/>
      <c r="G143" s="210"/>
    </row>
    <row r="144" spans="1:21" ht="13" x14ac:dyDescent="0.3">
      <c r="A144" s="210"/>
      <c r="B144" s="191" t="s">
        <v>13</v>
      </c>
      <c r="C144" s="196"/>
      <c r="D144" s="210"/>
      <c r="E144" s="210"/>
      <c r="F144" s="210"/>
      <c r="G144" s="210"/>
    </row>
    <row r="145" spans="1:7" ht="13" x14ac:dyDescent="0.3">
      <c r="A145" s="210"/>
      <c r="B145" s="191" t="s">
        <v>12</v>
      </c>
      <c r="C145" s="198">
        <v>42660</v>
      </c>
      <c r="D145" s="210"/>
      <c r="E145" s="210"/>
      <c r="F145" s="210"/>
      <c r="G145" s="210"/>
    </row>
    <row r="146" spans="1:7" ht="13" x14ac:dyDescent="0.3">
      <c r="A146" s="210"/>
      <c r="B146" s="191" t="s">
        <v>11</v>
      </c>
      <c r="C146" s="200">
        <v>1653.1015037593843</v>
      </c>
      <c r="D146" s="210"/>
      <c r="E146" s="210"/>
      <c r="F146" s="210"/>
      <c r="G146" s="210"/>
    </row>
    <row r="147" spans="1:7" ht="15" x14ac:dyDescent="0.3">
      <c r="A147" s="210"/>
      <c r="B147" s="191" t="s">
        <v>212</v>
      </c>
      <c r="C147" s="200">
        <v>361011.9360902257</v>
      </c>
      <c r="D147" s="210"/>
      <c r="E147" s="210"/>
      <c r="F147" s="210"/>
      <c r="G147" s="210"/>
    </row>
    <row r="148" spans="1:7" ht="13" x14ac:dyDescent="0.3">
      <c r="A148" s="210"/>
      <c r="B148" s="191" t="s">
        <v>10</v>
      </c>
      <c r="C148" s="202">
        <v>42.508449554443359</v>
      </c>
      <c r="D148" s="210"/>
      <c r="E148" s="210"/>
      <c r="F148" s="210"/>
      <c r="G148" s="210"/>
    </row>
    <row r="150" spans="1:7" ht="13" x14ac:dyDescent="0.3">
      <c r="A150" s="210"/>
      <c r="B150" s="210"/>
      <c r="C150" s="191" t="s">
        <v>2</v>
      </c>
      <c r="D150" s="191" t="s">
        <v>2</v>
      </c>
      <c r="E150" s="191" t="s">
        <v>4</v>
      </c>
      <c r="F150" s="191" t="s">
        <v>4</v>
      </c>
      <c r="G150" s="210"/>
    </row>
    <row r="151" spans="1:7" ht="15" x14ac:dyDescent="0.3">
      <c r="A151" s="210"/>
      <c r="B151" s="204" t="s">
        <v>1</v>
      </c>
      <c r="C151" s="191" t="s">
        <v>5</v>
      </c>
      <c r="D151" s="191" t="s">
        <v>3</v>
      </c>
      <c r="E151" s="191" t="s">
        <v>213</v>
      </c>
      <c r="F151" s="191" t="s">
        <v>3</v>
      </c>
      <c r="G151" s="205" t="s">
        <v>16</v>
      </c>
    </row>
    <row r="152" spans="1:7" x14ac:dyDescent="0.25">
      <c r="A152" s="208" t="s">
        <v>0</v>
      </c>
      <c r="B152" s="208" t="s">
        <v>0</v>
      </c>
      <c r="C152" s="208" t="s">
        <v>0</v>
      </c>
      <c r="D152" s="208" t="s">
        <v>0</v>
      </c>
      <c r="E152" s="208" t="s">
        <v>0</v>
      </c>
      <c r="F152" s="208" t="s">
        <v>0</v>
      </c>
      <c r="G152" s="208" t="s">
        <v>0</v>
      </c>
    </row>
    <row r="153" spans="1:7" x14ac:dyDescent="0.25">
      <c r="A153" s="210">
        <v>1</v>
      </c>
      <c r="B153" s="211" t="s">
        <v>98</v>
      </c>
      <c r="C153" s="212">
        <v>932.51879699248116</v>
      </c>
      <c r="D153" s="213">
        <v>56.410256410256885</v>
      </c>
      <c r="E153" s="212">
        <v>26110.526315789473</v>
      </c>
      <c r="F153" s="213">
        <v>7.2325936362568957</v>
      </c>
      <c r="G153" s="210" t="s">
        <v>43</v>
      </c>
    </row>
    <row r="154" spans="1:7" x14ac:dyDescent="0.25">
      <c r="A154" s="210">
        <v>2</v>
      </c>
      <c r="B154" s="211" t="s">
        <v>55</v>
      </c>
      <c r="C154" s="212">
        <v>56.51629072681704</v>
      </c>
      <c r="D154" s="213">
        <v>3.4188034188034484</v>
      </c>
      <c r="E154" s="212">
        <v>71210.526315789466</v>
      </c>
      <c r="F154" s="213">
        <v>19.725255371609713</v>
      </c>
      <c r="G154" s="210" t="s">
        <v>43</v>
      </c>
    </row>
    <row r="155" spans="1:7" x14ac:dyDescent="0.25">
      <c r="A155" s="210">
        <v>3</v>
      </c>
      <c r="B155" s="211" t="s">
        <v>45</v>
      </c>
      <c r="C155" s="212">
        <v>324.96867167919794</v>
      </c>
      <c r="D155" s="213">
        <v>19.658119658119823</v>
      </c>
      <c r="E155" s="212">
        <v>6499.373433583959</v>
      </c>
      <c r="F155" s="213">
        <v>1.8003209267739022</v>
      </c>
      <c r="G155" s="210" t="s">
        <v>22</v>
      </c>
    </row>
    <row r="156" spans="1:7" x14ac:dyDescent="0.25">
      <c r="A156" s="210">
        <v>4</v>
      </c>
      <c r="B156" s="211" t="s">
        <v>21</v>
      </c>
      <c r="C156" s="212">
        <v>183.67794486215536</v>
      </c>
      <c r="D156" s="213">
        <v>11.111111111111205</v>
      </c>
      <c r="E156" s="212">
        <v>95512.53132832078</v>
      </c>
      <c r="F156" s="213">
        <v>26.456890141286038</v>
      </c>
      <c r="G156" s="210" t="s">
        <v>22</v>
      </c>
    </row>
    <row r="157" spans="1:7" x14ac:dyDescent="0.25">
      <c r="A157" s="210">
        <v>5</v>
      </c>
      <c r="B157" s="211" t="s">
        <v>25</v>
      </c>
      <c r="C157" s="212">
        <v>28.25814536340852</v>
      </c>
      <c r="D157" s="213">
        <v>1.7094017094017242</v>
      </c>
      <c r="E157" s="212">
        <v>1412.9072681704261</v>
      </c>
      <c r="F157" s="213">
        <v>0.3913741145160658</v>
      </c>
      <c r="G157" s="210" t="s">
        <v>24</v>
      </c>
    </row>
    <row r="158" spans="1:7" x14ac:dyDescent="0.25">
      <c r="A158" s="210">
        <v>6</v>
      </c>
      <c r="B158" s="211" t="s">
        <v>31</v>
      </c>
      <c r="C158" s="212">
        <v>14.12907268170426</v>
      </c>
      <c r="D158" s="213">
        <v>0.8547008547008621</v>
      </c>
      <c r="E158" s="212">
        <v>16644.047619047618</v>
      </c>
      <c r="F158" s="213">
        <v>4.6103870689992545</v>
      </c>
      <c r="G158" s="210" t="s">
        <v>24</v>
      </c>
    </row>
    <row r="159" spans="1:7" x14ac:dyDescent="0.25">
      <c r="A159" s="210">
        <v>7</v>
      </c>
      <c r="B159" s="211" t="s">
        <v>29</v>
      </c>
      <c r="C159" s="212">
        <v>14.12907268170426</v>
      </c>
      <c r="D159" s="213">
        <v>0.8547008547008621</v>
      </c>
      <c r="E159" s="212">
        <v>23312.969924812027</v>
      </c>
      <c r="F159" s="213">
        <v>6.4576728895150843</v>
      </c>
      <c r="G159" s="210" t="s">
        <v>24</v>
      </c>
    </row>
    <row r="160" spans="1:7" x14ac:dyDescent="0.25">
      <c r="A160" s="210">
        <v>8</v>
      </c>
      <c r="B160" s="211" t="s">
        <v>80</v>
      </c>
      <c r="C160" s="212">
        <v>14.12907268170426</v>
      </c>
      <c r="D160" s="213">
        <v>0.8547008547008621</v>
      </c>
      <c r="E160" s="212">
        <v>635.80827067669168</v>
      </c>
      <c r="F160" s="213">
        <v>0.17611835153222957</v>
      </c>
      <c r="G160" s="210" t="s">
        <v>24</v>
      </c>
    </row>
    <row r="161" spans="1:11" x14ac:dyDescent="0.25">
      <c r="A161" s="210">
        <v>9</v>
      </c>
      <c r="B161" s="211" t="s">
        <v>37</v>
      </c>
      <c r="C161" s="212">
        <v>14.12907268170426</v>
      </c>
      <c r="D161" s="213">
        <v>0.8547008547008621</v>
      </c>
      <c r="E161" s="212">
        <v>1695.4887218045112</v>
      </c>
      <c r="F161" s="213">
        <v>0.46964893741927888</v>
      </c>
      <c r="G161" s="210" t="s">
        <v>24</v>
      </c>
    </row>
    <row r="162" spans="1:11" x14ac:dyDescent="0.25">
      <c r="A162" s="210">
        <v>10</v>
      </c>
      <c r="B162" s="211" t="s">
        <v>133</v>
      </c>
      <c r="C162" s="212">
        <v>14.12907268170426</v>
      </c>
      <c r="D162" s="213">
        <v>0.8547008547008621</v>
      </c>
      <c r="E162" s="212">
        <v>2543.2330827067667</v>
      </c>
      <c r="F162" s="213">
        <v>0.70447340612891829</v>
      </c>
      <c r="G162" s="210" t="s">
        <v>24</v>
      </c>
    </row>
    <row r="163" spans="1:11" x14ac:dyDescent="0.25">
      <c r="A163" s="210">
        <v>11</v>
      </c>
      <c r="B163" s="211" t="s">
        <v>41</v>
      </c>
      <c r="C163" s="212">
        <v>14.12907268170426</v>
      </c>
      <c r="D163" s="213">
        <v>0.8547008547008621</v>
      </c>
      <c r="E163" s="212">
        <v>1695.4887218045112</v>
      </c>
      <c r="F163" s="213">
        <v>0.46964893741927888</v>
      </c>
      <c r="G163" s="210" t="s">
        <v>24</v>
      </c>
    </row>
    <row r="164" spans="1:11" x14ac:dyDescent="0.25">
      <c r="A164" s="210">
        <v>12</v>
      </c>
      <c r="B164" s="211" t="s">
        <v>23</v>
      </c>
      <c r="C164" s="212">
        <v>14.12907268170426</v>
      </c>
      <c r="D164" s="213">
        <v>0.8547008547008621</v>
      </c>
      <c r="E164" s="212">
        <v>113032.58145363408</v>
      </c>
      <c r="F164" s="213">
        <v>31.309929161285261</v>
      </c>
      <c r="G164" s="210" t="s">
        <v>24</v>
      </c>
    </row>
    <row r="165" spans="1:11" x14ac:dyDescent="0.25">
      <c r="A165" s="210">
        <v>13</v>
      </c>
      <c r="B165" s="211" t="s">
        <v>26</v>
      </c>
      <c r="C165" s="212">
        <v>28.25814536340852</v>
      </c>
      <c r="D165" s="213">
        <v>1.7094017094017242</v>
      </c>
      <c r="E165" s="212">
        <v>706.45363408521303</v>
      </c>
      <c r="F165" s="213">
        <v>0.1956870572580329</v>
      </c>
      <c r="G165" s="210" t="s">
        <v>27</v>
      </c>
    </row>
    <row r="166" spans="1:11" x14ac:dyDescent="0.25">
      <c r="A166" s="210"/>
      <c r="B166" s="211"/>
      <c r="C166" s="212"/>
      <c r="D166" s="213"/>
      <c r="E166" s="212"/>
      <c r="F166" s="213"/>
      <c r="G166" s="210"/>
    </row>
    <row r="167" spans="1:11" x14ac:dyDescent="0.25">
      <c r="B167" s="220"/>
      <c r="C167" s="200"/>
      <c r="D167" s="213"/>
      <c r="E167" s="212"/>
      <c r="F167" s="213"/>
    </row>
    <row r="168" spans="1:11" ht="13" x14ac:dyDescent="0.3">
      <c r="B168" s="505" t="s">
        <v>209</v>
      </c>
      <c r="C168" s="505"/>
      <c r="D168" s="505"/>
      <c r="E168" s="505"/>
      <c r="F168" s="213"/>
    </row>
    <row r="169" spans="1:11" ht="13" x14ac:dyDescent="0.3">
      <c r="B169" s="221"/>
      <c r="C169" s="222" t="s">
        <v>2</v>
      </c>
      <c r="D169" s="222" t="s">
        <v>4</v>
      </c>
      <c r="E169" s="223" t="s">
        <v>16</v>
      </c>
      <c r="F169" s="213"/>
    </row>
    <row r="170" spans="1:11" ht="35" x14ac:dyDescent="0.3">
      <c r="B170" s="224" t="s">
        <v>1</v>
      </c>
      <c r="C170" s="222" t="s">
        <v>5</v>
      </c>
      <c r="D170" s="222" t="s">
        <v>213</v>
      </c>
      <c r="E170" s="225"/>
      <c r="F170" s="213"/>
      <c r="H170" s="226" t="s">
        <v>119</v>
      </c>
      <c r="I170" s="226" t="s">
        <v>1</v>
      </c>
      <c r="J170" s="226" t="s">
        <v>159</v>
      </c>
      <c r="K170" s="226" t="s">
        <v>160</v>
      </c>
    </row>
    <row r="171" spans="1:11" x14ac:dyDescent="0.25">
      <c r="B171" s="227" t="s">
        <v>55</v>
      </c>
      <c r="C171" s="228">
        <v>183.65756639194137</v>
      </c>
      <c r="D171" s="228">
        <v>235693.57572115384</v>
      </c>
      <c r="E171" s="227" t="s">
        <v>43</v>
      </c>
      <c r="H171" s="227" t="s">
        <v>43</v>
      </c>
      <c r="I171" s="227">
        <v>2</v>
      </c>
      <c r="J171" s="229">
        <f>AVERAGE(C171:C177)</f>
        <v>14803.870378326565</v>
      </c>
      <c r="K171" s="229">
        <f>AVERAGE(D171:D177)</f>
        <v>6226181.3576868316</v>
      </c>
    </row>
    <row r="172" spans="1:11" x14ac:dyDescent="0.25">
      <c r="B172" s="221" t="s">
        <v>55</v>
      </c>
      <c r="C172" s="230">
        <v>29006.42105263158</v>
      </c>
      <c r="D172" s="228">
        <v>40202899.578947365</v>
      </c>
      <c r="E172" s="221" t="s">
        <v>43</v>
      </c>
      <c r="H172" s="227" t="s">
        <v>22</v>
      </c>
      <c r="I172" s="227">
        <v>3</v>
      </c>
      <c r="J172" s="229">
        <f>AVERAGE(C178:C185)</f>
        <v>123.35214060384698</v>
      </c>
      <c r="K172" s="229">
        <f>AVERAGE(D178:D185)</f>
        <v>29772.617231091248</v>
      </c>
    </row>
    <row r="173" spans="1:11" x14ac:dyDescent="0.25">
      <c r="B173" s="221" t="s">
        <v>55</v>
      </c>
      <c r="C173" s="230">
        <v>985.80381848367449</v>
      </c>
      <c r="D173" s="230">
        <v>1360191.7902600996</v>
      </c>
      <c r="E173" s="221" t="s">
        <v>43</v>
      </c>
      <c r="H173" s="227" t="s">
        <v>24</v>
      </c>
      <c r="I173" s="227">
        <v>49</v>
      </c>
      <c r="J173" s="229">
        <f>AVERAGE(C186:C272)</f>
        <v>50.116184468044487</v>
      </c>
      <c r="K173" s="229">
        <f>AVERAGE(D186:D272)</f>
        <v>34859.276218928528</v>
      </c>
    </row>
    <row r="174" spans="1:11" x14ac:dyDescent="0.25">
      <c r="B174" s="221" t="s">
        <v>55</v>
      </c>
      <c r="C174" s="225">
        <v>56.51629072681704</v>
      </c>
      <c r="D174" s="225">
        <v>71210.526315789466</v>
      </c>
      <c r="E174" s="221" t="s">
        <v>43</v>
      </c>
      <c r="H174" s="227" t="s">
        <v>27</v>
      </c>
      <c r="I174" s="227">
        <v>7</v>
      </c>
      <c r="J174" s="229">
        <f>AVERAGE(C273:C282)</f>
        <v>29.536804320646628</v>
      </c>
      <c r="K174" s="229">
        <f>AVERAGE(D273:D282)</f>
        <v>25503.90525055553</v>
      </c>
    </row>
    <row r="175" spans="1:11" x14ac:dyDescent="0.25">
      <c r="B175" s="221" t="s">
        <v>98</v>
      </c>
      <c r="C175" s="230">
        <v>15381.473684210527</v>
      </c>
      <c r="D175" s="228">
        <v>1230517.8947368423</v>
      </c>
      <c r="E175" s="221" t="s">
        <v>43</v>
      </c>
      <c r="I175" s="193">
        <f>SUM(I171:I174)</f>
        <v>61</v>
      </c>
    </row>
    <row r="176" spans="1:11" x14ac:dyDescent="0.25">
      <c r="B176" s="221" t="s">
        <v>98</v>
      </c>
      <c r="C176" s="230">
        <v>57080.701438848919</v>
      </c>
      <c r="D176" s="230">
        <v>456645.61151079135</v>
      </c>
      <c r="E176" s="221" t="s">
        <v>43</v>
      </c>
    </row>
    <row r="177" spans="2:9" x14ac:dyDescent="0.25">
      <c r="B177" s="221" t="s">
        <v>98</v>
      </c>
      <c r="C177" s="225">
        <v>932.51879699248116</v>
      </c>
      <c r="D177" s="225">
        <v>26110.526315789473</v>
      </c>
      <c r="E177" s="221" t="s">
        <v>43</v>
      </c>
      <c r="I177" s="473">
        <f>I173/I175</f>
        <v>0.80327868852459017</v>
      </c>
    </row>
    <row r="178" spans="2:9" x14ac:dyDescent="0.25">
      <c r="B178" s="227" t="s">
        <v>33</v>
      </c>
      <c r="C178" s="228">
        <v>16.520146520146522</v>
      </c>
      <c r="D178" s="228">
        <v>1404.2124542124543</v>
      </c>
      <c r="E178" s="227" t="s">
        <v>22</v>
      </c>
    </row>
    <row r="179" spans="2:9" x14ac:dyDescent="0.25">
      <c r="B179" s="227" t="s">
        <v>21</v>
      </c>
      <c r="C179" s="228">
        <v>108.15533424908425</v>
      </c>
      <c r="D179" s="228">
        <v>56240.773809523809</v>
      </c>
      <c r="E179" s="227" t="s">
        <v>22</v>
      </c>
    </row>
    <row r="180" spans="2:9" x14ac:dyDescent="0.25">
      <c r="B180" s="221" t="s">
        <v>21</v>
      </c>
      <c r="C180" s="230">
        <v>79.831369468447235</v>
      </c>
      <c r="D180" s="228">
        <v>41512.312123592565</v>
      </c>
      <c r="E180" s="221" t="s">
        <v>22</v>
      </c>
    </row>
    <row r="181" spans="2:9" x14ac:dyDescent="0.25">
      <c r="B181" s="221" t="s">
        <v>21</v>
      </c>
      <c r="C181" s="230">
        <v>63.076923076923073</v>
      </c>
      <c r="D181" s="230">
        <v>32800</v>
      </c>
      <c r="E181" s="221" t="s">
        <v>22</v>
      </c>
    </row>
    <row r="182" spans="2:9" x14ac:dyDescent="0.25">
      <c r="B182" s="221" t="s">
        <v>21</v>
      </c>
      <c r="C182" s="225">
        <v>183.67794486215536</v>
      </c>
      <c r="D182" s="225">
        <v>95512.53132832078</v>
      </c>
      <c r="E182" s="221" t="s">
        <v>22</v>
      </c>
    </row>
    <row r="183" spans="2:9" x14ac:dyDescent="0.25">
      <c r="B183" s="221" t="s">
        <v>45</v>
      </c>
      <c r="C183" s="230">
        <v>154.25995024875621</v>
      </c>
      <c r="D183" s="228">
        <v>3085.1990049751244</v>
      </c>
      <c r="E183" s="221" t="s">
        <v>22</v>
      </c>
    </row>
    <row r="184" spans="2:9" x14ac:dyDescent="0.25">
      <c r="B184" s="221" t="s">
        <v>45</v>
      </c>
      <c r="C184" s="230">
        <v>56.326784726065299</v>
      </c>
      <c r="D184" s="230">
        <v>1126.5356945213061</v>
      </c>
      <c r="E184" s="221" t="s">
        <v>22</v>
      </c>
    </row>
    <row r="185" spans="2:9" x14ac:dyDescent="0.25">
      <c r="B185" s="221" t="s">
        <v>45</v>
      </c>
      <c r="C185" s="225">
        <v>324.96867167919794</v>
      </c>
      <c r="D185" s="225">
        <v>6499.373433583959</v>
      </c>
      <c r="E185" s="221" t="s">
        <v>22</v>
      </c>
    </row>
    <row r="186" spans="2:9" x14ac:dyDescent="0.25">
      <c r="B186" s="227" t="s">
        <v>69</v>
      </c>
      <c r="C186" s="228">
        <v>16.520146520146522</v>
      </c>
      <c r="D186" s="228">
        <v>2478.0219780219782</v>
      </c>
      <c r="E186" s="227" t="s">
        <v>24</v>
      </c>
    </row>
    <row r="187" spans="2:9" x14ac:dyDescent="0.25">
      <c r="B187" s="221" t="s">
        <v>91</v>
      </c>
      <c r="C187" s="230">
        <v>30.748658025661168</v>
      </c>
      <c r="D187" s="228">
        <v>5534.7584446190103</v>
      </c>
      <c r="E187" s="221" t="s">
        <v>24</v>
      </c>
    </row>
    <row r="188" spans="2:9" x14ac:dyDescent="0.25">
      <c r="B188" s="227" t="s">
        <v>32</v>
      </c>
      <c r="C188" s="228">
        <v>141.58281822344321</v>
      </c>
      <c r="D188" s="228">
        <v>18688.932005494506</v>
      </c>
      <c r="E188" s="227" t="s">
        <v>24</v>
      </c>
    </row>
    <row r="189" spans="2:9" x14ac:dyDescent="0.25">
      <c r="B189" s="221" t="s">
        <v>32</v>
      </c>
      <c r="C189" s="230">
        <v>14.023631840796019</v>
      </c>
      <c r="D189" s="228">
        <v>1851.1194029850747</v>
      </c>
      <c r="E189" s="221" t="s">
        <v>24</v>
      </c>
    </row>
    <row r="190" spans="2:9" x14ac:dyDescent="0.25">
      <c r="B190" s="221" t="s">
        <v>32</v>
      </c>
      <c r="C190" s="230">
        <v>16.223021582733814</v>
      </c>
      <c r="D190" s="230">
        <v>2141.4388489208636</v>
      </c>
      <c r="E190" s="221" t="s">
        <v>24</v>
      </c>
    </row>
    <row r="191" spans="2:9" x14ac:dyDescent="0.25">
      <c r="B191" s="227" t="s">
        <v>25</v>
      </c>
      <c r="C191" s="228">
        <v>462.56410256410254</v>
      </c>
      <c r="D191" s="228">
        <v>23128.205128205125</v>
      </c>
      <c r="E191" s="227" t="s">
        <v>24</v>
      </c>
    </row>
    <row r="192" spans="2:9" x14ac:dyDescent="0.25">
      <c r="B192" s="227" t="s">
        <v>25</v>
      </c>
      <c r="C192" s="228">
        <v>402.67857142857144</v>
      </c>
      <c r="D192" s="228">
        <v>20133.928571428572</v>
      </c>
      <c r="E192" s="227" t="s">
        <v>24</v>
      </c>
    </row>
    <row r="193" spans="2:5" x14ac:dyDescent="0.25">
      <c r="B193" s="221" t="s">
        <v>25</v>
      </c>
      <c r="C193" s="230">
        <v>282.65737103953916</v>
      </c>
      <c r="D193" s="228">
        <v>14132.868551976959</v>
      </c>
      <c r="E193" s="221" t="s">
        <v>24</v>
      </c>
    </row>
    <row r="194" spans="2:5" x14ac:dyDescent="0.25">
      <c r="B194" s="221" t="s">
        <v>25</v>
      </c>
      <c r="C194" s="230">
        <v>56.326784726065299</v>
      </c>
      <c r="D194" s="230">
        <v>3221.9147758716103</v>
      </c>
      <c r="E194" s="221" t="s">
        <v>24</v>
      </c>
    </row>
    <row r="195" spans="2:5" x14ac:dyDescent="0.25">
      <c r="B195" s="221" t="s">
        <v>25</v>
      </c>
      <c r="C195" s="225">
        <v>28.25814536340852</v>
      </c>
      <c r="D195" s="225">
        <v>1412.9072681704261</v>
      </c>
      <c r="E195" s="221" t="s">
        <v>24</v>
      </c>
    </row>
    <row r="196" spans="2:5" x14ac:dyDescent="0.25">
      <c r="B196" s="227" t="s">
        <v>49</v>
      </c>
      <c r="C196" s="228">
        <v>16.520146520146522</v>
      </c>
      <c r="D196" s="228">
        <v>2742.3443223443228</v>
      </c>
      <c r="E196" s="227" t="s">
        <v>24</v>
      </c>
    </row>
    <row r="197" spans="2:5" x14ac:dyDescent="0.25">
      <c r="B197" s="221" t="s">
        <v>49</v>
      </c>
      <c r="C197" s="230">
        <v>47.473684210526315</v>
      </c>
      <c r="D197" s="228">
        <v>7880.6315789473683</v>
      </c>
      <c r="E197" s="221" t="s">
        <v>24</v>
      </c>
    </row>
    <row r="198" spans="2:5" x14ac:dyDescent="0.25">
      <c r="B198" s="221" t="s">
        <v>49</v>
      </c>
      <c r="C198" s="230">
        <v>14.023631840796019</v>
      </c>
      <c r="D198" s="228">
        <v>4655.8457711442788</v>
      </c>
      <c r="E198" s="221" t="s">
        <v>24</v>
      </c>
    </row>
    <row r="199" spans="2:5" x14ac:dyDescent="0.25">
      <c r="B199" s="227" t="s">
        <v>40</v>
      </c>
      <c r="C199" s="228">
        <v>49.947630494505496</v>
      </c>
      <c r="D199" s="228">
        <v>10988.47870879121</v>
      </c>
      <c r="E199" s="227" t="s">
        <v>24</v>
      </c>
    </row>
    <row r="200" spans="2:5" x14ac:dyDescent="0.25">
      <c r="B200" s="221" t="s">
        <v>40</v>
      </c>
      <c r="C200" s="230">
        <v>31.538461538461537</v>
      </c>
      <c r="D200" s="230">
        <v>13876.923076923076</v>
      </c>
      <c r="E200" s="221" t="s">
        <v>24</v>
      </c>
    </row>
    <row r="201" spans="2:5" x14ac:dyDescent="0.25">
      <c r="B201" s="227" t="s">
        <v>81</v>
      </c>
      <c r="C201" s="228">
        <v>25.167410714285715</v>
      </c>
      <c r="D201" s="228">
        <v>7046.875</v>
      </c>
      <c r="E201" s="227" t="s">
        <v>24</v>
      </c>
    </row>
    <row r="202" spans="2:5" x14ac:dyDescent="0.25">
      <c r="B202" s="227" t="s">
        <v>39</v>
      </c>
      <c r="C202" s="228">
        <v>46.011189331501832</v>
      </c>
      <c r="D202" s="228">
        <v>21165.147092490843</v>
      </c>
      <c r="E202" s="227" t="s">
        <v>24</v>
      </c>
    </row>
    <row r="203" spans="2:5" x14ac:dyDescent="0.25">
      <c r="B203" s="221" t="s">
        <v>39</v>
      </c>
      <c r="C203" s="230">
        <v>14.023631840796019</v>
      </c>
      <c r="D203" s="228">
        <v>6450.8706467661686</v>
      </c>
      <c r="E203" s="221" t="s">
        <v>24</v>
      </c>
    </row>
    <row r="204" spans="2:5" x14ac:dyDescent="0.25">
      <c r="B204" s="227" t="s">
        <v>200</v>
      </c>
      <c r="C204" s="228">
        <v>16.520146520146522</v>
      </c>
      <c r="D204" s="228">
        <v>12390.109890109892</v>
      </c>
      <c r="E204" s="227" t="s">
        <v>24</v>
      </c>
    </row>
    <row r="205" spans="2:5" x14ac:dyDescent="0.25">
      <c r="B205" s="221" t="s">
        <v>101</v>
      </c>
      <c r="C205" s="230">
        <v>14.023631840796019</v>
      </c>
      <c r="D205" s="228">
        <v>771.29975124378109</v>
      </c>
      <c r="E205" s="221" t="s">
        <v>24</v>
      </c>
    </row>
    <row r="206" spans="2:5" x14ac:dyDescent="0.25">
      <c r="B206" s="227" t="s">
        <v>201</v>
      </c>
      <c r="C206" s="228">
        <v>16.520146520146522</v>
      </c>
      <c r="D206" s="228">
        <v>90860.805860805864</v>
      </c>
      <c r="E206" s="227" t="s">
        <v>24</v>
      </c>
    </row>
    <row r="207" spans="2:5" x14ac:dyDescent="0.25">
      <c r="B207" s="227" t="s">
        <v>30</v>
      </c>
      <c r="C207" s="228">
        <v>99.508070054945051</v>
      </c>
      <c r="D207" s="228">
        <v>36817.985920329666</v>
      </c>
      <c r="E207" s="227" t="s">
        <v>24</v>
      </c>
    </row>
    <row r="208" spans="2:5" x14ac:dyDescent="0.25">
      <c r="B208" s="221" t="s">
        <v>30</v>
      </c>
      <c r="C208" s="230">
        <v>106.26960591777953</v>
      </c>
      <c r="D208" s="228">
        <v>39319.754189578423</v>
      </c>
      <c r="E208" s="221" t="s">
        <v>24</v>
      </c>
    </row>
    <row r="209" spans="2:5" x14ac:dyDescent="0.25">
      <c r="B209" s="221" t="s">
        <v>30</v>
      </c>
      <c r="C209" s="230">
        <v>63.076923076923073</v>
      </c>
      <c r="D209" s="230">
        <v>23338.461538461535</v>
      </c>
      <c r="E209" s="221" t="s">
        <v>24</v>
      </c>
    </row>
    <row r="210" spans="2:5" x14ac:dyDescent="0.25">
      <c r="B210" s="227" t="s">
        <v>51</v>
      </c>
      <c r="C210" s="228">
        <v>25.167410714285715</v>
      </c>
      <c r="D210" s="228">
        <v>3523.4375</v>
      </c>
      <c r="E210" s="227" t="s">
        <v>24</v>
      </c>
    </row>
    <row r="211" spans="2:5" x14ac:dyDescent="0.25">
      <c r="B211" s="221" t="s">
        <v>51</v>
      </c>
      <c r="C211" s="230">
        <v>14.023631840796019</v>
      </c>
      <c r="D211" s="228">
        <v>1963.3084577114428</v>
      </c>
      <c r="E211" s="221" t="s">
        <v>24</v>
      </c>
    </row>
    <row r="212" spans="2:5" x14ac:dyDescent="0.25">
      <c r="B212" s="221" t="s">
        <v>51</v>
      </c>
      <c r="C212" s="230">
        <v>31.538461538461537</v>
      </c>
      <c r="D212" s="230">
        <v>4415.3846153846152</v>
      </c>
      <c r="E212" s="221" t="s">
        <v>24</v>
      </c>
    </row>
    <row r="213" spans="2:5" x14ac:dyDescent="0.25">
      <c r="B213" s="227" t="s">
        <v>73</v>
      </c>
      <c r="C213" s="228">
        <v>49.560439560439562</v>
      </c>
      <c r="D213" s="228">
        <v>14372.527472527472</v>
      </c>
      <c r="E213" s="227" t="s">
        <v>24</v>
      </c>
    </row>
    <row r="214" spans="2:5" x14ac:dyDescent="0.25">
      <c r="B214" s="227" t="s">
        <v>192</v>
      </c>
      <c r="C214" s="228">
        <v>181.72161172161171</v>
      </c>
      <c r="D214" s="228">
        <v>356174.35897435894</v>
      </c>
      <c r="E214" s="227" t="s">
        <v>24</v>
      </c>
    </row>
    <row r="215" spans="2:5" x14ac:dyDescent="0.25">
      <c r="B215" s="227" t="s">
        <v>192</v>
      </c>
      <c r="C215" s="228">
        <v>377.51116071428567</v>
      </c>
      <c r="D215" s="228">
        <v>813914.06249999988</v>
      </c>
      <c r="E215" s="227" t="s">
        <v>24</v>
      </c>
    </row>
    <row r="216" spans="2:5" x14ac:dyDescent="0.25">
      <c r="B216" s="221" t="s">
        <v>192</v>
      </c>
      <c r="C216" s="230">
        <v>30.748658025661168</v>
      </c>
      <c r="D216" s="228">
        <v>60267.36973029589</v>
      </c>
      <c r="E216" s="221" t="s">
        <v>24</v>
      </c>
    </row>
    <row r="217" spans="2:5" x14ac:dyDescent="0.25">
      <c r="B217" s="221" t="s">
        <v>192</v>
      </c>
      <c r="C217" s="230">
        <v>23.880741560597677</v>
      </c>
      <c r="D217" s="230">
        <v>46806.253458771447</v>
      </c>
      <c r="E217" s="221" t="s">
        <v>24</v>
      </c>
    </row>
    <row r="218" spans="2:5" x14ac:dyDescent="0.25">
      <c r="B218" s="227" t="s">
        <v>194</v>
      </c>
      <c r="C218" s="228">
        <v>37.363925137362642</v>
      </c>
      <c r="D218" s="228">
        <v>83035.031765109889</v>
      </c>
      <c r="E218" s="227" t="s">
        <v>24</v>
      </c>
    </row>
    <row r="219" spans="2:5" x14ac:dyDescent="0.25">
      <c r="B219" s="227" t="s">
        <v>84</v>
      </c>
      <c r="C219" s="228">
        <v>16.520146520146522</v>
      </c>
      <c r="D219" s="228">
        <v>277538.46153846156</v>
      </c>
      <c r="E219" s="227" t="s">
        <v>24</v>
      </c>
    </row>
    <row r="220" spans="2:5" x14ac:dyDescent="0.25">
      <c r="B220" s="221" t="s">
        <v>204</v>
      </c>
      <c r="C220" s="230">
        <v>14.023631840796019</v>
      </c>
      <c r="D220" s="228">
        <v>5160.6965174129355</v>
      </c>
      <c r="E220" s="221" t="s">
        <v>24</v>
      </c>
    </row>
    <row r="221" spans="2:5" x14ac:dyDescent="0.25">
      <c r="B221" s="227" t="s">
        <v>62</v>
      </c>
      <c r="C221" s="228">
        <v>20.843778617216117</v>
      </c>
      <c r="D221" s="228">
        <v>9627.1153846153848</v>
      </c>
      <c r="E221" s="227" t="s">
        <v>24</v>
      </c>
    </row>
    <row r="222" spans="2:5" x14ac:dyDescent="0.25">
      <c r="B222" s="221" t="s">
        <v>62</v>
      </c>
      <c r="C222" s="230">
        <v>47.473684210526315</v>
      </c>
      <c r="D222" s="228">
        <v>13672.421052631578</v>
      </c>
      <c r="E222" s="221" t="s">
        <v>24</v>
      </c>
    </row>
    <row r="223" spans="2:5" x14ac:dyDescent="0.25">
      <c r="B223" s="227" t="s">
        <v>59</v>
      </c>
      <c r="C223" s="228">
        <v>16.520146520146522</v>
      </c>
      <c r="D223" s="228">
        <v>2973.6263736263741</v>
      </c>
      <c r="E223" s="227" t="s">
        <v>24</v>
      </c>
    </row>
    <row r="224" spans="2:5" x14ac:dyDescent="0.25">
      <c r="B224" s="221" t="s">
        <v>59</v>
      </c>
      <c r="C224" s="230">
        <v>14.023631840796019</v>
      </c>
      <c r="D224" s="228">
        <v>2524.2537313432836</v>
      </c>
      <c r="E224" s="221" t="s">
        <v>24</v>
      </c>
    </row>
    <row r="225" spans="2:5" x14ac:dyDescent="0.25">
      <c r="B225" s="227" t="s">
        <v>50</v>
      </c>
      <c r="C225" s="228">
        <v>58.594894688644693</v>
      </c>
      <c r="D225" s="228">
        <v>13183.851304945056</v>
      </c>
      <c r="E225" s="227" t="s">
        <v>24</v>
      </c>
    </row>
    <row r="226" spans="2:5" x14ac:dyDescent="0.25">
      <c r="B226" s="221" t="s">
        <v>50</v>
      </c>
      <c r="C226" s="230">
        <v>14.023631840796019</v>
      </c>
      <c r="D226" s="228">
        <v>3155.3171641791046</v>
      </c>
      <c r="E226" s="221" t="s">
        <v>24</v>
      </c>
    </row>
    <row r="227" spans="2:5" x14ac:dyDescent="0.25">
      <c r="B227" s="227" t="s">
        <v>85</v>
      </c>
      <c r="C227" s="228">
        <v>25.167410714285715</v>
      </c>
      <c r="D227" s="228">
        <v>15100.446428571429</v>
      </c>
      <c r="E227" s="227" t="s">
        <v>24</v>
      </c>
    </row>
    <row r="228" spans="2:5" x14ac:dyDescent="0.25">
      <c r="B228" s="221" t="s">
        <v>85</v>
      </c>
      <c r="C228" s="230">
        <v>31.538461538461537</v>
      </c>
      <c r="D228" s="230">
        <v>18923.076923076922</v>
      </c>
      <c r="E228" s="221" t="s">
        <v>24</v>
      </c>
    </row>
    <row r="229" spans="2:5" x14ac:dyDescent="0.25">
      <c r="B229" s="221" t="s">
        <v>205</v>
      </c>
      <c r="C229" s="230">
        <v>14.023631840796019</v>
      </c>
      <c r="D229" s="228">
        <v>2944.9626865671639</v>
      </c>
      <c r="E229" s="221" t="s">
        <v>24</v>
      </c>
    </row>
    <row r="230" spans="2:5" x14ac:dyDescent="0.25">
      <c r="B230" s="227" t="s">
        <v>193</v>
      </c>
      <c r="C230" s="228">
        <v>25.167410714285715</v>
      </c>
      <c r="D230" s="228">
        <v>34227.678571428572</v>
      </c>
      <c r="E230" s="227" t="s">
        <v>24</v>
      </c>
    </row>
    <row r="231" spans="2:5" x14ac:dyDescent="0.25">
      <c r="B231" s="221" t="s">
        <v>127</v>
      </c>
      <c r="C231" s="230">
        <v>14.023631840796019</v>
      </c>
      <c r="D231" s="228">
        <v>24541.355721393033</v>
      </c>
      <c r="E231" s="221" t="s">
        <v>24</v>
      </c>
    </row>
    <row r="232" spans="2:5" x14ac:dyDescent="0.25">
      <c r="B232" s="227" t="s">
        <v>31</v>
      </c>
      <c r="C232" s="228">
        <v>16.520146520146522</v>
      </c>
      <c r="D232" s="228">
        <v>68112.564102564109</v>
      </c>
      <c r="E232" s="227" t="s">
        <v>24</v>
      </c>
    </row>
    <row r="233" spans="2:5" x14ac:dyDescent="0.25">
      <c r="B233" s="221" t="s">
        <v>31</v>
      </c>
      <c r="C233" s="230">
        <v>56.094527363184078</v>
      </c>
      <c r="D233" s="228">
        <v>92511.094527363181</v>
      </c>
      <c r="E233" s="221" t="s">
        <v>24</v>
      </c>
    </row>
    <row r="234" spans="2:5" x14ac:dyDescent="0.25">
      <c r="B234" s="221" t="s">
        <v>31</v>
      </c>
      <c r="C234" s="225">
        <v>14.12907268170426</v>
      </c>
      <c r="D234" s="225">
        <v>16644.047619047618</v>
      </c>
      <c r="E234" s="221" t="s">
        <v>24</v>
      </c>
    </row>
    <row r="235" spans="2:5" x14ac:dyDescent="0.25">
      <c r="B235" s="227" t="s">
        <v>29</v>
      </c>
      <c r="C235" s="228">
        <v>33.427483974358978</v>
      </c>
      <c r="D235" s="228">
        <v>110097.74210164836</v>
      </c>
      <c r="E235" s="227" t="s">
        <v>24</v>
      </c>
    </row>
    <row r="236" spans="2:5" x14ac:dyDescent="0.25">
      <c r="B236" s="221" t="s">
        <v>29</v>
      </c>
      <c r="C236" s="230">
        <v>14.023631840796019</v>
      </c>
      <c r="D236" s="228">
        <v>53990.982587064675</v>
      </c>
      <c r="E236" s="221" t="s">
        <v>24</v>
      </c>
    </row>
    <row r="237" spans="2:5" x14ac:dyDescent="0.25">
      <c r="B237" s="221" t="s">
        <v>29</v>
      </c>
      <c r="C237" s="230">
        <v>16.223021582733814</v>
      </c>
      <c r="D237" s="230">
        <v>17845.323741007196</v>
      </c>
      <c r="E237" s="221" t="s">
        <v>24</v>
      </c>
    </row>
    <row r="238" spans="2:5" x14ac:dyDescent="0.25">
      <c r="B238" s="221" t="s">
        <v>29</v>
      </c>
      <c r="C238" s="225">
        <v>14.12907268170426</v>
      </c>
      <c r="D238" s="225">
        <v>23312.969924812027</v>
      </c>
      <c r="E238" s="221" t="s">
        <v>24</v>
      </c>
    </row>
    <row r="239" spans="2:5" x14ac:dyDescent="0.25">
      <c r="B239" s="221" t="s">
        <v>206</v>
      </c>
      <c r="C239" s="230">
        <v>31.538461538461537</v>
      </c>
      <c r="D239" s="230">
        <v>41000</v>
      </c>
      <c r="E239" s="221" t="s">
        <v>24</v>
      </c>
    </row>
    <row r="240" spans="2:5" x14ac:dyDescent="0.25">
      <c r="B240" s="227" t="s">
        <v>129</v>
      </c>
      <c r="C240" s="228">
        <v>16.520146520146522</v>
      </c>
      <c r="D240" s="228">
        <v>7929.6703296703308</v>
      </c>
      <c r="E240" s="227" t="s">
        <v>24</v>
      </c>
    </row>
    <row r="241" spans="2:5" x14ac:dyDescent="0.25">
      <c r="B241" s="221" t="s">
        <v>129</v>
      </c>
      <c r="C241" s="230">
        <v>16.223021582733814</v>
      </c>
      <c r="D241" s="230">
        <v>7787.0503597122306</v>
      </c>
      <c r="E241" s="221" t="s">
        <v>24</v>
      </c>
    </row>
    <row r="242" spans="2:5" x14ac:dyDescent="0.25">
      <c r="B242" s="227" t="s">
        <v>35</v>
      </c>
      <c r="C242" s="228">
        <v>25.167410714285715</v>
      </c>
      <c r="D242" s="228">
        <v>4655.9709821428569</v>
      </c>
      <c r="E242" s="227" t="s">
        <v>24</v>
      </c>
    </row>
    <row r="243" spans="2:5" x14ac:dyDescent="0.25">
      <c r="B243" s="221" t="s">
        <v>48</v>
      </c>
      <c r="C243" s="230">
        <v>31.538461538461537</v>
      </c>
      <c r="D243" s="230">
        <v>2996.1538461538462</v>
      </c>
      <c r="E243" s="221" t="s">
        <v>24</v>
      </c>
    </row>
    <row r="244" spans="2:5" x14ac:dyDescent="0.25">
      <c r="B244" s="227" t="s">
        <v>102</v>
      </c>
      <c r="C244" s="228">
        <v>20.843778617216117</v>
      </c>
      <c r="D244" s="228">
        <v>4002.0054945054944</v>
      </c>
      <c r="E244" s="227" t="s">
        <v>24</v>
      </c>
    </row>
    <row r="245" spans="2:5" x14ac:dyDescent="0.25">
      <c r="B245" s="221" t="s">
        <v>102</v>
      </c>
      <c r="C245" s="230">
        <v>14.023631840796019</v>
      </c>
      <c r="D245" s="228">
        <v>2692.5373134328356</v>
      </c>
      <c r="E245" s="221" t="s">
        <v>24</v>
      </c>
    </row>
    <row r="246" spans="2:5" x14ac:dyDescent="0.25">
      <c r="B246" s="227" t="s">
        <v>36</v>
      </c>
      <c r="C246" s="228">
        <v>45.623998397435898</v>
      </c>
      <c r="D246" s="228">
        <v>7984.1997195512822</v>
      </c>
      <c r="E246" s="227" t="s">
        <v>24</v>
      </c>
    </row>
    <row r="247" spans="2:5" x14ac:dyDescent="0.25">
      <c r="B247" s="221" t="s">
        <v>36</v>
      </c>
      <c r="C247" s="230">
        <v>47.473684210526315</v>
      </c>
      <c r="D247" s="228">
        <v>8307.894736842105</v>
      </c>
      <c r="E247" s="221" t="s">
        <v>24</v>
      </c>
    </row>
    <row r="248" spans="2:5" x14ac:dyDescent="0.25">
      <c r="B248" s="221" t="s">
        <v>36</v>
      </c>
      <c r="C248" s="230">
        <v>14.023631840796019</v>
      </c>
      <c r="D248" s="228">
        <v>2454.1355721393033</v>
      </c>
      <c r="E248" s="221" t="s">
        <v>24</v>
      </c>
    </row>
    <row r="249" spans="2:5" x14ac:dyDescent="0.25">
      <c r="B249" s="221" t="s">
        <v>96</v>
      </c>
      <c r="C249" s="230">
        <v>14.023631840796019</v>
      </c>
      <c r="D249" s="228">
        <v>617.03980099502485</v>
      </c>
      <c r="E249" s="221" t="s">
        <v>24</v>
      </c>
    </row>
    <row r="250" spans="2:5" x14ac:dyDescent="0.25">
      <c r="B250" s="221" t="s">
        <v>95</v>
      </c>
      <c r="C250" s="230">
        <v>47.473684210526315</v>
      </c>
      <c r="D250" s="228">
        <v>12817.894736842105</v>
      </c>
      <c r="E250" s="221" t="s">
        <v>24</v>
      </c>
    </row>
    <row r="251" spans="2:5" x14ac:dyDescent="0.25">
      <c r="B251" s="227" t="s">
        <v>103</v>
      </c>
      <c r="C251" s="228">
        <v>25.167410714285715</v>
      </c>
      <c r="D251" s="228">
        <v>3775.1116071428573</v>
      </c>
      <c r="E251" s="227" t="s">
        <v>24</v>
      </c>
    </row>
    <row r="252" spans="2:5" x14ac:dyDescent="0.25">
      <c r="B252" s="227" t="s">
        <v>76</v>
      </c>
      <c r="C252" s="228">
        <v>50.334821428571431</v>
      </c>
      <c r="D252" s="228">
        <v>56375</v>
      </c>
      <c r="E252" s="227" t="s">
        <v>24</v>
      </c>
    </row>
    <row r="253" spans="2:5" x14ac:dyDescent="0.25">
      <c r="B253" s="227" t="s">
        <v>87</v>
      </c>
      <c r="C253" s="228">
        <v>25.167410714285715</v>
      </c>
      <c r="D253" s="228">
        <v>11325.334821428572</v>
      </c>
      <c r="E253" s="227" t="s">
        <v>24</v>
      </c>
    </row>
    <row r="254" spans="2:5" x14ac:dyDescent="0.25">
      <c r="B254" s="221" t="s">
        <v>87</v>
      </c>
      <c r="C254" s="230">
        <v>47.473684210526315</v>
      </c>
      <c r="D254" s="228">
        <v>21363.157894736843</v>
      </c>
      <c r="E254" s="221" t="s">
        <v>24</v>
      </c>
    </row>
    <row r="255" spans="2:5" x14ac:dyDescent="0.25">
      <c r="B255" s="221" t="s">
        <v>87</v>
      </c>
      <c r="C255" s="230">
        <v>31.538461538461537</v>
      </c>
      <c r="D255" s="230">
        <v>14192.307692307691</v>
      </c>
      <c r="E255" s="221" t="s">
        <v>24</v>
      </c>
    </row>
    <row r="256" spans="2:5" x14ac:dyDescent="0.25">
      <c r="B256" s="221" t="s">
        <v>80</v>
      </c>
      <c r="C256" s="225">
        <v>14.12907268170426</v>
      </c>
      <c r="D256" s="225">
        <v>635.80827067669168</v>
      </c>
      <c r="E256" s="221" t="s">
        <v>24</v>
      </c>
    </row>
    <row r="257" spans="2:5" x14ac:dyDescent="0.25">
      <c r="B257" s="221" t="s">
        <v>79</v>
      </c>
      <c r="C257" s="230">
        <v>14.023631840796019</v>
      </c>
      <c r="D257" s="228">
        <v>3772.3569651741291</v>
      </c>
      <c r="E257" s="221" t="s">
        <v>24</v>
      </c>
    </row>
    <row r="258" spans="2:5" x14ac:dyDescent="0.25">
      <c r="B258" s="221" t="s">
        <v>37</v>
      </c>
      <c r="C258" s="225">
        <v>14.12907268170426</v>
      </c>
      <c r="D258" s="225">
        <v>1695.4887218045112</v>
      </c>
      <c r="E258" s="221" t="s">
        <v>24</v>
      </c>
    </row>
    <row r="259" spans="2:5" x14ac:dyDescent="0.25">
      <c r="B259" s="227" t="s">
        <v>133</v>
      </c>
      <c r="C259" s="228">
        <v>16.520146520146522</v>
      </c>
      <c r="D259" s="228">
        <v>2973.6263736263741</v>
      </c>
      <c r="E259" s="227" t="s">
        <v>24</v>
      </c>
    </row>
    <row r="260" spans="2:5" x14ac:dyDescent="0.25">
      <c r="B260" s="221" t="s">
        <v>133</v>
      </c>
      <c r="C260" s="230">
        <v>47.473684210526315</v>
      </c>
      <c r="D260" s="228">
        <v>8545.2631578947367</v>
      </c>
      <c r="E260" s="221" t="s">
        <v>24</v>
      </c>
    </row>
    <row r="261" spans="2:5" x14ac:dyDescent="0.25">
      <c r="B261" s="221" t="s">
        <v>133</v>
      </c>
      <c r="C261" s="230">
        <v>31.538461538461537</v>
      </c>
      <c r="D261" s="230">
        <v>5676.9230769230762</v>
      </c>
      <c r="E261" s="221" t="s">
        <v>24</v>
      </c>
    </row>
    <row r="262" spans="2:5" x14ac:dyDescent="0.25">
      <c r="B262" s="221" t="s">
        <v>133</v>
      </c>
      <c r="C262" s="225">
        <v>14.12907268170426</v>
      </c>
      <c r="D262" s="225">
        <v>2543.2330827067667</v>
      </c>
      <c r="E262" s="221" t="s">
        <v>24</v>
      </c>
    </row>
    <row r="263" spans="2:5" x14ac:dyDescent="0.25">
      <c r="B263" s="227" t="s">
        <v>199</v>
      </c>
      <c r="C263" s="228">
        <v>16.520146520146522</v>
      </c>
      <c r="D263" s="228">
        <v>3634.432234432235</v>
      </c>
      <c r="E263" s="227" t="s">
        <v>24</v>
      </c>
    </row>
    <row r="264" spans="2:5" x14ac:dyDescent="0.25">
      <c r="B264" s="221" t="s">
        <v>58</v>
      </c>
      <c r="C264" s="230">
        <v>14.023631840796019</v>
      </c>
      <c r="D264" s="228">
        <v>5609.4527363184079</v>
      </c>
      <c r="E264" s="221" t="s">
        <v>24</v>
      </c>
    </row>
    <row r="265" spans="2:5" x14ac:dyDescent="0.25">
      <c r="B265" s="227" t="s">
        <v>183</v>
      </c>
      <c r="C265" s="228">
        <v>184.04475732600733</v>
      </c>
      <c r="D265" s="228">
        <v>23299.988839285714</v>
      </c>
      <c r="E265" s="227" t="s">
        <v>24</v>
      </c>
    </row>
    <row r="266" spans="2:5" x14ac:dyDescent="0.25">
      <c r="B266" s="221" t="s">
        <v>41</v>
      </c>
      <c r="C266" s="225">
        <v>14.12907268170426</v>
      </c>
      <c r="D266" s="225">
        <v>1695.4887218045112</v>
      </c>
      <c r="E266" s="221" t="s">
        <v>24</v>
      </c>
    </row>
    <row r="267" spans="2:5" x14ac:dyDescent="0.25">
      <c r="B267" s="221" t="s">
        <v>23</v>
      </c>
      <c r="C267" s="225">
        <v>14.12907268170426</v>
      </c>
      <c r="D267" s="225">
        <v>113032.58145363408</v>
      </c>
      <c r="E267" s="221" t="s">
        <v>24</v>
      </c>
    </row>
    <row r="268" spans="2:5" x14ac:dyDescent="0.25">
      <c r="B268" s="227" t="s">
        <v>107</v>
      </c>
      <c r="C268" s="228">
        <v>125.83705357142857</v>
      </c>
      <c r="D268" s="228">
        <v>17617.1875</v>
      </c>
      <c r="E268" s="227" t="s">
        <v>24</v>
      </c>
    </row>
    <row r="269" spans="2:5" x14ac:dyDescent="0.25">
      <c r="B269" s="221" t="s">
        <v>107</v>
      </c>
      <c r="C269" s="230">
        <v>28.047263681592039</v>
      </c>
      <c r="D269" s="228">
        <v>3926.6169154228855</v>
      </c>
      <c r="E269" s="221" t="s">
        <v>24</v>
      </c>
    </row>
    <row r="270" spans="2:5" x14ac:dyDescent="0.25">
      <c r="B270" s="227" t="s">
        <v>203</v>
      </c>
      <c r="C270" s="228">
        <v>16.520146520146522</v>
      </c>
      <c r="D270" s="228">
        <v>5451.6483516483522</v>
      </c>
      <c r="E270" s="227" t="s">
        <v>24</v>
      </c>
    </row>
    <row r="271" spans="2:5" x14ac:dyDescent="0.25">
      <c r="B271" s="227" t="s">
        <v>77</v>
      </c>
      <c r="C271" s="228">
        <v>16.520146520146522</v>
      </c>
      <c r="D271" s="228">
        <v>32875.091575091581</v>
      </c>
      <c r="E271" s="227" t="s">
        <v>24</v>
      </c>
    </row>
    <row r="272" spans="2:5" x14ac:dyDescent="0.25">
      <c r="B272" s="221" t="s">
        <v>77</v>
      </c>
      <c r="C272" s="230">
        <v>14.023631840796019</v>
      </c>
      <c r="D272" s="228">
        <v>27907.027363184079</v>
      </c>
      <c r="E272" s="221" t="s">
        <v>24</v>
      </c>
    </row>
    <row r="273" spans="1:9" x14ac:dyDescent="0.25">
      <c r="B273" s="227" t="s">
        <v>26</v>
      </c>
      <c r="C273" s="228">
        <v>25.167410714285715</v>
      </c>
      <c r="D273" s="228">
        <v>629.18526785714289</v>
      </c>
      <c r="E273" s="227" t="s">
        <v>27</v>
      </c>
    </row>
    <row r="274" spans="1:9" x14ac:dyDescent="0.25">
      <c r="B274" s="221" t="s">
        <v>26</v>
      </c>
      <c r="C274" s="230">
        <v>58.795921707253207</v>
      </c>
      <c r="D274" s="228">
        <v>1469.8980426813303</v>
      </c>
      <c r="E274" s="221" t="s">
        <v>27</v>
      </c>
    </row>
    <row r="275" spans="1:9" x14ac:dyDescent="0.25">
      <c r="B275" s="221" t="s">
        <v>26</v>
      </c>
      <c r="C275" s="230">
        <v>63.076923076923073</v>
      </c>
      <c r="D275" s="230">
        <v>1576.9230769230769</v>
      </c>
      <c r="E275" s="221" t="s">
        <v>27</v>
      </c>
    </row>
    <row r="276" spans="1:9" x14ac:dyDescent="0.25">
      <c r="B276" s="221" t="s">
        <v>26</v>
      </c>
      <c r="C276" s="225">
        <v>28.25814536340852</v>
      </c>
      <c r="D276" s="225">
        <v>706.45363408521303</v>
      </c>
      <c r="E276" s="221" t="s">
        <v>27</v>
      </c>
    </row>
    <row r="277" spans="1:9" x14ac:dyDescent="0.25">
      <c r="B277" s="221" t="s">
        <v>47</v>
      </c>
      <c r="C277" s="230">
        <v>14.023631840796019</v>
      </c>
      <c r="D277" s="228">
        <v>4557.6803482587065</v>
      </c>
      <c r="E277" s="221" t="s">
        <v>27</v>
      </c>
    </row>
    <row r="278" spans="1:9" x14ac:dyDescent="0.25">
      <c r="B278" s="227" t="s">
        <v>195</v>
      </c>
      <c r="C278" s="228">
        <v>25.167410714285715</v>
      </c>
      <c r="D278" s="228">
        <v>213922.99107142858</v>
      </c>
      <c r="E278" s="227" t="s">
        <v>27</v>
      </c>
    </row>
    <row r="279" spans="1:9" x14ac:dyDescent="0.25">
      <c r="B279" s="227" t="s">
        <v>197</v>
      </c>
      <c r="C279" s="228">
        <v>25.167410714285715</v>
      </c>
      <c r="D279" s="228">
        <v>2114.0625</v>
      </c>
      <c r="E279" s="227" t="s">
        <v>27</v>
      </c>
    </row>
    <row r="280" spans="1:9" x14ac:dyDescent="0.25">
      <c r="B280" s="227" t="s">
        <v>202</v>
      </c>
      <c r="C280" s="228">
        <v>16.520146520146522</v>
      </c>
      <c r="D280" s="228">
        <v>10308.571428571429</v>
      </c>
      <c r="E280" s="227" t="s">
        <v>27</v>
      </c>
    </row>
    <row r="281" spans="1:9" x14ac:dyDescent="0.25">
      <c r="B281" s="221" t="s">
        <v>72</v>
      </c>
      <c r="C281" s="230">
        <v>14.023631840796019</v>
      </c>
      <c r="D281" s="228">
        <v>3646.1442786069651</v>
      </c>
      <c r="E281" s="221" t="s">
        <v>27</v>
      </c>
    </row>
    <row r="282" spans="1:9" x14ac:dyDescent="0.25">
      <c r="B282" s="227" t="s">
        <v>196</v>
      </c>
      <c r="C282" s="228">
        <v>25.167410714285715</v>
      </c>
      <c r="D282" s="228">
        <v>16107.142857142859</v>
      </c>
      <c r="E282" s="227" t="s">
        <v>27</v>
      </c>
    </row>
    <row r="283" spans="1:9" ht="13" x14ac:dyDescent="0.3">
      <c r="B283" s="506" t="s">
        <v>209</v>
      </c>
      <c r="C283" s="506"/>
      <c r="D283" s="506"/>
      <c r="E283" s="506"/>
    </row>
    <row r="284" spans="1:9" ht="49.5" x14ac:dyDescent="0.3">
      <c r="B284" s="231" t="s">
        <v>1</v>
      </c>
      <c r="C284" s="232" t="s">
        <v>210</v>
      </c>
      <c r="D284" s="232" t="s">
        <v>211</v>
      </c>
      <c r="E284" s="233" t="s">
        <v>16</v>
      </c>
      <c r="G284" s="234" t="s">
        <v>187</v>
      </c>
      <c r="H284" s="235" t="s">
        <v>214</v>
      </c>
      <c r="I284" s="234" t="s">
        <v>16</v>
      </c>
    </row>
    <row r="285" spans="1:9" ht="13" x14ac:dyDescent="0.3">
      <c r="A285" s="193">
        <v>1</v>
      </c>
      <c r="B285" s="236" t="s">
        <v>55</v>
      </c>
      <c r="C285" s="237">
        <f>AVERAGE(C171:C174)</f>
        <v>7558.0996820585033</v>
      </c>
      <c r="D285" s="237">
        <f>AVERAGE(D171:D174)</f>
        <v>10467498.867811101</v>
      </c>
      <c r="E285" s="236" t="s">
        <v>43</v>
      </c>
      <c r="G285" s="236" t="s">
        <v>55</v>
      </c>
      <c r="H285" s="238">
        <v>10467498.867811101</v>
      </c>
      <c r="I285" s="236" t="s">
        <v>43</v>
      </c>
    </row>
    <row r="286" spans="1:9" ht="13" x14ac:dyDescent="0.3">
      <c r="A286" s="193">
        <v>2</v>
      </c>
      <c r="B286" s="239" t="s">
        <v>98</v>
      </c>
      <c r="C286" s="237">
        <f>AVERAGE(C175:C177)</f>
        <v>24464.897973350646</v>
      </c>
      <c r="D286" s="237">
        <f>AVERAGE(D175:D177)</f>
        <v>571091.34418780764</v>
      </c>
      <c r="E286" s="236" t="s">
        <v>43</v>
      </c>
      <c r="G286" s="239" t="s">
        <v>98</v>
      </c>
      <c r="H286" s="238">
        <v>571091.34418780764</v>
      </c>
      <c r="I286" s="236" t="s">
        <v>43</v>
      </c>
    </row>
    <row r="287" spans="1:9" ht="13" x14ac:dyDescent="0.3">
      <c r="A287" s="193">
        <v>3</v>
      </c>
      <c r="B287" s="236" t="s">
        <v>33</v>
      </c>
      <c r="C287" s="237">
        <f>AVERAGE(C178)</f>
        <v>16.520146520146522</v>
      </c>
      <c r="D287" s="237">
        <f>AVERAGE(D178)</f>
        <v>1404.2124542124543</v>
      </c>
      <c r="E287" s="236" t="s">
        <v>22</v>
      </c>
      <c r="G287" s="236" t="s">
        <v>21</v>
      </c>
      <c r="H287" s="238">
        <v>56516.404315359294</v>
      </c>
      <c r="I287" s="236" t="s">
        <v>22</v>
      </c>
    </row>
    <row r="288" spans="1:9" ht="13" x14ac:dyDescent="0.3">
      <c r="A288" s="193">
        <v>4</v>
      </c>
      <c r="B288" s="236" t="s">
        <v>21</v>
      </c>
      <c r="C288" s="237">
        <f>AVERAGE(C179:C182)</f>
        <v>108.68539291415249</v>
      </c>
      <c r="D288" s="237">
        <f>AVERAGE(D179:D182)</f>
        <v>56516.404315359294</v>
      </c>
      <c r="E288" s="236" t="s">
        <v>22</v>
      </c>
      <c r="G288" s="236" t="s">
        <v>192</v>
      </c>
      <c r="H288" s="238">
        <v>319290.5111658565</v>
      </c>
      <c r="I288" s="240" t="s">
        <v>24</v>
      </c>
    </row>
    <row r="289" spans="1:9" ht="13" x14ac:dyDescent="0.3">
      <c r="A289" s="193">
        <v>5</v>
      </c>
      <c r="B289" s="239" t="s">
        <v>45</v>
      </c>
      <c r="C289" s="237">
        <f>AVERAGE(C184:C185)</f>
        <v>190.64772820263161</v>
      </c>
      <c r="D289" s="237">
        <f>AVERAGE(D184:D185)</f>
        <v>3812.9545640526326</v>
      </c>
      <c r="E289" s="236" t="s">
        <v>22</v>
      </c>
      <c r="G289" s="236" t="s">
        <v>84</v>
      </c>
      <c r="H289" s="238">
        <v>277538.46153846156</v>
      </c>
      <c r="I289" s="240" t="s">
        <v>24</v>
      </c>
    </row>
    <row r="290" spans="1:9" ht="13" x14ac:dyDescent="0.3">
      <c r="A290" s="193">
        <v>6</v>
      </c>
      <c r="B290" s="236" t="s">
        <v>69</v>
      </c>
      <c r="C290" s="237">
        <f>AVERAGE(C186)</f>
        <v>16.520146520146522</v>
      </c>
      <c r="D290" s="237">
        <f>AVERAGE(D186)</f>
        <v>2478.0219780219782</v>
      </c>
      <c r="E290" s="240" t="s">
        <v>24</v>
      </c>
      <c r="G290" s="239" t="s">
        <v>23</v>
      </c>
      <c r="H290" s="238">
        <v>113032.58145363408</v>
      </c>
      <c r="I290" s="240" t="s">
        <v>24</v>
      </c>
    </row>
    <row r="291" spans="1:9" ht="13" x14ac:dyDescent="0.3">
      <c r="A291" s="193">
        <v>7</v>
      </c>
      <c r="B291" s="239" t="s">
        <v>91</v>
      </c>
      <c r="C291" s="237">
        <f>AVERAGE(C187)</f>
        <v>30.748658025661168</v>
      </c>
      <c r="D291" s="237">
        <f>AVERAGE(D187)</f>
        <v>5534.7584446190103</v>
      </c>
      <c r="E291" s="240" t="s">
        <v>24</v>
      </c>
      <c r="G291" s="236" t="s">
        <v>195</v>
      </c>
      <c r="H291" s="238">
        <v>213922.99107142858</v>
      </c>
      <c r="I291" s="240" t="s">
        <v>27</v>
      </c>
    </row>
    <row r="292" spans="1:9" ht="13" x14ac:dyDescent="0.3">
      <c r="A292" s="193">
        <v>8</v>
      </c>
      <c r="B292" s="236" t="s">
        <v>32</v>
      </c>
      <c r="C292" s="237">
        <f>AVERAGE(C188:C190)</f>
        <v>57.276490548991013</v>
      </c>
      <c r="D292" s="237">
        <f>AVERAGE(D188:D190)</f>
        <v>7560.4967524668145</v>
      </c>
      <c r="E292" s="240" t="s">
        <v>24</v>
      </c>
    </row>
    <row r="293" spans="1:9" ht="13" x14ac:dyDescent="0.3">
      <c r="A293" s="193">
        <v>9</v>
      </c>
      <c r="B293" s="236" t="s">
        <v>25</v>
      </c>
      <c r="C293" s="237">
        <f>AVERAGE(C191:C195)</f>
        <v>246.49699502433745</v>
      </c>
      <c r="D293" s="237">
        <f>AVERAGE(D191:D195)</f>
        <v>12405.964859130539</v>
      </c>
      <c r="E293" s="240" t="s">
        <v>24</v>
      </c>
    </row>
    <row r="294" spans="1:9" ht="13.5" customHeight="1" x14ac:dyDescent="0.3">
      <c r="A294" s="193">
        <v>10</v>
      </c>
      <c r="B294" s="236" t="s">
        <v>49</v>
      </c>
      <c r="C294" s="237">
        <f>AVERAGE(C196:C198)</f>
        <v>26.005820857156284</v>
      </c>
      <c r="D294" s="237">
        <f>AVERAGE(D196:D198)</f>
        <v>5092.940557478657</v>
      </c>
      <c r="E294" s="240" t="s">
        <v>24</v>
      </c>
    </row>
    <row r="295" spans="1:9" ht="13" x14ac:dyDescent="0.3">
      <c r="A295" s="193">
        <v>11</v>
      </c>
      <c r="B295" s="236" t="s">
        <v>81</v>
      </c>
      <c r="C295" s="237">
        <f>AVERAGE(C199:C200)</f>
        <v>40.743046016483518</v>
      </c>
      <c r="D295" s="237">
        <f>AVERAGE(D199:D200)</f>
        <v>12432.700892857143</v>
      </c>
      <c r="E295" s="240" t="s">
        <v>24</v>
      </c>
    </row>
    <row r="296" spans="1:9" ht="13" x14ac:dyDescent="0.3">
      <c r="A296" s="193">
        <v>12</v>
      </c>
      <c r="B296" s="236" t="s">
        <v>39</v>
      </c>
      <c r="C296" s="237">
        <f>AVERAGE(C202:C203)</f>
        <v>30.017410586148927</v>
      </c>
      <c r="D296" s="237">
        <f>AVERAGE(D202:D203)</f>
        <v>13808.008869628506</v>
      </c>
      <c r="E296" s="240" t="s">
        <v>24</v>
      </c>
    </row>
    <row r="297" spans="1:9" ht="13" x14ac:dyDescent="0.3">
      <c r="A297" s="193">
        <v>13</v>
      </c>
      <c r="B297" s="236" t="s">
        <v>200</v>
      </c>
      <c r="C297" s="237">
        <f t="shared" ref="C297:D299" si="15">AVERAGE(C204)</f>
        <v>16.520146520146522</v>
      </c>
      <c r="D297" s="237">
        <f t="shared" si="15"/>
        <v>12390.109890109892</v>
      </c>
      <c r="E297" s="240" t="s">
        <v>24</v>
      </c>
    </row>
    <row r="298" spans="1:9" ht="13" x14ac:dyDescent="0.3">
      <c r="A298" s="193">
        <v>14</v>
      </c>
      <c r="B298" s="239" t="s">
        <v>101</v>
      </c>
      <c r="C298" s="237">
        <f t="shared" si="15"/>
        <v>14.023631840796019</v>
      </c>
      <c r="D298" s="237">
        <f t="shared" si="15"/>
        <v>771.29975124378109</v>
      </c>
      <c r="E298" s="240" t="s">
        <v>24</v>
      </c>
    </row>
    <row r="299" spans="1:9" ht="13" x14ac:dyDescent="0.3">
      <c r="A299" s="193">
        <v>15</v>
      </c>
      <c r="B299" s="236" t="s">
        <v>201</v>
      </c>
      <c r="C299" s="237">
        <f t="shared" si="15"/>
        <v>16.520146520146522</v>
      </c>
      <c r="D299" s="237">
        <f t="shared" si="15"/>
        <v>90860.805860805864</v>
      </c>
      <c r="E299" s="240" t="s">
        <v>24</v>
      </c>
    </row>
    <row r="300" spans="1:9" ht="13" x14ac:dyDescent="0.3">
      <c r="A300" s="193">
        <v>16</v>
      </c>
      <c r="B300" s="236" t="s">
        <v>30</v>
      </c>
      <c r="C300" s="237">
        <f>AVERAGE(C207:C209)</f>
        <v>89.618199683215892</v>
      </c>
      <c r="D300" s="237">
        <f>AVERAGE(D207:D209)</f>
        <v>33158.733882789871</v>
      </c>
      <c r="E300" s="240" t="s">
        <v>24</v>
      </c>
    </row>
    <row r="301" spans="1:9" ht="13" x14ac:dyDescent="0.3">
      <c r="A301" s="193">
        <v>17</v>
      </c>
      <c r="B301" s="236" t="s">
        <v>51</v>
      </c>
      <c r="C301" s="237">
        <f>AVERAGE(C210:C212)</f>
        <v>23.576501364514424</v>
      </c>
      <c r="D301" s="237">
        <f>AVERAGE(D210:D212)</f>
        <v>3300.7101910320193</v>
      </c>
      <c r="E301" s="240" t="s">
        <v>24</v>
      </c>
    </row>
    <row r="302" spans="1:9" ht="12" customHeight="1" x14ac:dyDescent="0.3">
      <c r="A302" s="193">
        <v>18</v>
      </c>
      <c r="B302" s="236" t="s">
        <v>73</v>
      </c>
      <c r="C302" s="237">
        <f>AVERAGE(C213)</f>
        <v>49.560439560439562</v>
      </c>
      <c r="D302" s="237">
        <f>AVERAGE(D213)</f>
        <v>14372.527472527472</v>
      </c>
      <c r="E302" s="240" t="s">
        <v>24</v>
      </c>
    </row>
    <row r="303" spans="1:9" ht="12" customHeight="1" x14ac:dyDescent="0.3">
      <c r="A303" s="193">
        <v>19</v>
      </c>
      <c r="B303" s="236" t="s">
        <v>192</v>
      </c>
      <c r="C303" s="237">
        <f>AVERAGE(C214:C217)</f>
        <v>153.46554300553905</v>
      </c>
      <c r="D303" s="237">
        <f>AVERAGE(D214:D217)</f>
        <v>319290.5111658565</v>
      </c>
      <c r="E303" s="240" t="s">
        <v>24</v>
      </c>
    </row>
    <row r="304" spans="1:9" ht="13" x14ac:dyDescent="0.3">
      <c r="A304" s="193">
        <v>20</v>
      </c>
      <c r="B304" s="236" t="s">
        <v>194</v>
      </c>
      <c r="C304" s="237">
        <f t="shared" ref="C304:D306" si="16">AVERAGE(C218)</f>
        <v>37.363925137362642</v>
      </c>
      <c r="D304" s="237">
        <f t="shared" si="16"/>
        <v>83035.031765109889</v>
      </c>
      <c r="E304" s="240" t="s">
        <v>24</v>
      </c>
    </row>
    <row r="305" spans="1:5" ht="13" x14ac:dyDescent="0.3">
      <c r="A305" s="193">
        <v>21</v>
      </c>
      <c r="B305" s="236" t="s">
        <v>84</v>
      </c>
      <c r="C305" s="237">
        <f t="shared" si="16"/>
        <v>16.520146520146522</v>
      </c>
      <c r="D305" s="237">
        <f t="shared" si="16"/>
        <v>277538.46153846156</v>
      </c>
      <c r="E305" s="240" t="s">
        <v>24</v>
      </c>
    </row>
    <row r="306" spans="1:5" ht="13" x14ac:dyDescent="0.3">
      <c r="A306" s="193">
        <v>22</v>
      </c>
      <c r="B306" s="239" t="s">
        <v>204</v>
      </c>
      <c r="C306" s="237">
        <f t="shared" si="16"/>
        <v>14.023631840796019</v>
      </c>
      <c r="D306" s="237">
        <f t="shared" si="16"/>
        <v>5160.6965174129355</v>
      </c>
      <c r="E306" s="240" t="s">
        <v>24</v>
      </c>
    </row>
    <row r="307" spans="1:5" ht="13" x14ac:dyDescent="0.3">
      <c r="A307" s="193">
        <v>23</v>
      </c>
      <c r="B307" s="236" t="s">
        <v>62</v>
      </c>
      <c r="C307" s="237">
        <f>AVERAGE(C221:C222)</f>
        <v>34.158731413871216</v>
      </c>
      <c r="D307" s="237">
        <f>AVERAGE(D221:D222)</f>
        <v>11649.768218623482</v>
      </c>
      <c r="E307" s="240" t="s">
        <v>24</v>
      </c>
    </row>
    <row r="308" spans="1:5" ht="13" x14ac:dyDescent="0.3">
      <c r="A308" s="193">
        <v>24</v>
      </c>
      <c r="B308" s="239" t="s">
        <v>59</v>
      </c>
      <c r="C308" s="237">
        <f>AVERAGE(C223:C224)</f>
        <v>15.27188918047127</v>
      </c>
      <c r="D308" s="237">
        <f>AVERAGE(D223:D224)</f>
        <v>2748.9400524848288</v>
      </c>
      <c r="E308" s="240" t="s">
        <v>24</v>
      </c>
    </row>
    <row r="309" spans="1:5" ht="13" x14ac:dyDescent="0.3">
      <c r="A309" s="193">
        <v>25</v>
      </c>
      <c r="B309" s="239" t="s">
        <v>50</v>
      </c>
      <c r="C309" s="237">
        <f>AVERAGE(C225:C226)</f>
        <v>36.309263264720357</v>
      </c>
      <c r="D309" s="237">
        <f>AVERAGE(D225:D226)</f>
        <v>8169.5842345620804</v>
      </c>
      <c r="E309" s="240" t="s">
        <v>24</v>
      </c>
    </row>
    <row r="310" spans="1:5" ht="13" x14ac:dyDescent="0.3">
      <c r="A310" s="193">
        <v>26</v>
      </c>
      <c r="B310" s="239" t="s">
        <v>85</v>
      </c>
      <c r="C310" s="237">
        <f>AVERAGE(C227:C228)</f>
        <v>28.352936126373628</v>
      </c>
      <c r="D310" s="237">
        <f>AVERAGE(D227:D228)</f>
        <v>17011.761675824175</v>
      </c>
      <c r="E310" s="240" t="s">
        <v>24</v>
      </c>
    </row>
    <row r="311" spans="1:5" ht="13" x14ac:dyDescent="0.3">
      <c r="A311" s="193">
        <v>27</v>
      </c>
      <c r="B311" s="239" t="s">
        <v>205</v>
      </c>
      <c r="C311" s="237">
        <f t="shared" ref="C311:D313" si="17">AVERAGE(C229)</f>
        <v>14.023631840796019</v>
      </c>
      <c r="D311" s="237">
        <f t="shared" si="17"/>
        <v>2944.9626865671639</v>
      </c>
      <c r="E311" s="240" t="s">
        <v>24</v>
      </c>
    </row>
    <row r="312" spans="1:5" ht="13" x14ac:dyDescent="0.3">
      <c r="A312" s="193">
        <v>28</v>
      </c>
      <c r="B312" s="236" t="s">
        <v>193</v>
      </c>
      <c r="C312" s="237">
        <f t="shared" si="17"/>
        <v>25.167410714285715</v>
      </c>
      <c r="D312" s="237">
        <f t="shared" si="17"/>
        <v>34227.678571428572</v>
      </c>
      <c r="E312" s="240" t="s">
        <v>24</v>
      </c>
    </row>
    <row r="313" spans="1:5" ht="13" x14ac:dyDescent="0.3">
      <c r="A313" s="193">
        <v>29</v>
      </c>
      <c r="B313" s="239" t="s">
        <v>127</v>
      </c>
      <c r="C313" s="237">
        <f t="shared" si="17"/>
        <v>14.023631840796019</v>
      </c>
      <c r="D313" s="237">
        <f t="shared" si="17"/>
        <v>24541.355721393033</v>
      </c>
      <c r="E313" s="240" t="s">
        <v>24</v>
      </c>
    </row>
    <row r="314" spans="1:5" ht="13" x14ac:dyDescent="0.3">
      <c r="A314" s="193">
        <v>30</v>
      </c>
      <c r="B314" s="236" t="s">
        <v>31</v>
      </c>
      <c r="C314" s="237">
        <f>AVERAGE(C232:C234)</f>
        <v>28.914582188344951</v>
      </c>
      <c r="D314" s="237">
        <f>AVERAGE(D232:D234)</f>
        <v>59089.235416324962</v>
      </c>
      <c r="E314" s="240" t="s">
        <v>24</v>
      </c>
    </row>
    <row r="315" spans="1:5" ht="13" x14ac:dyDescent="0.3">
      <c r="A315" s="193">
        <v>31</v>
      </c>
      <c r="B315" s="236" t="s">
        <v>29</v>
      </c>
      <c r="C315" s="237">
        <f>AVERAGE(C235:C238)</f>
        <v>19.450802519898268</v>
      </c>
      <c r="D315" s="237">
        <f>AVERAGE(D235:D238)</f>
        <v>51311.754588633063</v>
      </c>
      <c r="E315" s="240" t="s">
        <v>24</v>
      </c>
    </row>
    <row r="316" spans="1:5" ht="13" x14ac:dyDescent="0.3">
      <c r="A316" s="193">
        <v>32</v>
      </c>
      <c r="B316" s="239" t="s">
        <v>206</v>
      </c>
      <c r="C316" s="237">
        <f>AVERAGE(C239)</f>
        <v>31.538461538461537</v>
      </c>
      <c r="D316" s="237">
        <f>AVERAGE(D239)</f>
        <v>41000</v>
      </c>
      <c r="E316" s="240" t="s">
        <v>24</v>
      </c>
    </row>
    <row r="317" spans="1:5" ht="13" x14ac:dyDescent="0.3">
      <c r="A317" s="193">
        <v>33</v>
      </c>
      <c r="B317" s="239" t="s">
        <v>129</v>
      </c>
      <c r="C317" s="237">
        <f>AVERAGE(C240:C241)</f>
        <v>16.371584051440166</v>
      </c>
      <c r="D317" s="237">
        <f>AVERAGE(D240:D241)</f>
        <v>7858.3603446912803</v>
      </c>
      <c r="E317" s="240" t="s">
        <v>24</v>
      </c>
    </row>
    <row r="318" spans="1:5" ht="13" x14ac:dyDescent="0.3">
      <c r="A318" s="193">
        <v>34</v>
      </c>
      <c r="B318" s="236" t="s">
        <v>35</v>
      </c>
      <c r="C318" s="237">
        <f>AVERAGE(C242)</f>
        <v>25.167410714285715</v>
      </c>
      <c r="D318" s="237">
        <f>AVERAGE(D242)</f>
        <v>4655.9709821428569</v>
      </c>
      <c r="E318" s="240" t="s">
        <v>24</v>
      </c>
    </row>
    <row r="319" spans="1:5" ht="13" x14ac:dyDescent="0.3">
      <c r="A319" s="193">
        <v>35</v>
      </c>
      <c r="B319" s="239" t="s">
        <v>48</v>
      </c>
      <c r="C319" s="237">
        <f>AVERAGE(C243)</f>
        <v>31.538461538461537</v>
      </c>
      <c r="D319" s="237">
        <f>AVERAGE(D243)</f>
        <v>2996.1538461538462</v>
      </c>
      <c r="E319" s="240" t="s">
        <v>24</v>
      </c>
    </row>
    <row r="320" spans="1:5" ht="13" x14ac:dyDescent="0.3">
      <c r="A320" s="193">
        <v>36</v>
      </c>
      <c r="B320" s="239" t="s">
        <v>102</v>
      </c>
      <c r="C320" s="237">
        <f>AVERAGE(C244:C245)</f>
        <v>17.433705229006069</v>
      </c>
      <c r="D320" s="237">
        <f>AVERAGE(D244:D245)</f>
        <v>3347.271403969165</v>
      </c>
      <c r="E320" s="240" t="s">
        <v>24</v>
      </c>
    </row>
    <row r="321" spans="1:5" ht="13" x14ac:dyDescent="0.3">
      <c r="A321" s="193">
        <v>37</v>
      </c>
      <c r="B321" s="239" t="s">
        <v>36</v>
      </c>
      <c r="C321" s="237">
        <f>AVERAGE(C246:C248)</f>
        <v>35.707104816252745</v>
      </c>
      <c r="D321" s="237">
        <f>AVERAGE(D246:D248)</f>
        <v>6248.7433428442309</v>
      </c>
      <c r="E321" s="240" t="s">
        <v>24</v>
      </c>
    </row>
    <row r="322" spans="1:5" ht="13" x14ac:dyDescent="0.3">
      <c r="A322" s="193">
        <v>38</v>
      </c>
      <c r="B322" s="239" t="s">
        <v>96</v>
      </c>
      <c r="C322" s="237">
        <f t="shared" ref="C322:D325" si="18">AVERAGE(C249)</f>
        <v>14.023631840796019</v>
      </c>
      <c r="D322" s="237">
        <f t="shared" si="18"/>
        <v>617.03980099502485</v>
      </c>
      <c r="E322" s="240" t="s">
        <v>24</v>
      </c>
    </row>
    <row r="323" spans="1:5" ht="13" x14ac:dyDescent="0.3">
      <c r="A323" s="193">
        <v>39</v>
      </c>
      <c r="B323" s="239" t="s">
        <v>95</v>
      </c>
      <c r="C323" s="237">
        <f t="shared" si="18"/>
        <v>47.473684210526315</v>
      </c>
      <c r="D323" s="237">
        <f t="shared" si="18"/>
        <v>12817.894736842105</v>
      </c>
      <c r="E323" s="240" t="s">
        <v>24</v>
      </c>
    </row>
    <row r="324" spans="1:5" ht="13" x14ac:dyDescent="0.3">
      <c r="A324" s="193">
        <v>40</v>
      </c>
      <c r="B324" s="236" t="s">
        <v>103</v>
      </c>
      <c r="C324" s="237">
        <f t="shared" si="18"/>
        <v>25.167410714285715</v>
      </c>
      <c r="D324" s="237">
        <f t="shared" si="18"/>
        <v>3775.1116071428573</v>
      </c>
      <c r="E324" s="240" t="s">
        <v>24</v>
      </c>
    </row>
    <row r="325" spans="1:5" ht="13" x14ac:dyDescent="0.3">
      <c r="A325" s="193">
        <v>41</v>
      </c>
      <c r="B325" s="236" t="s">
        <v>76</v>
      </c>
      <c r="C325" s="237">
        <f t="shared" si="18"/>
        <v>50.334821428571431</v>
      </c>
      <c r="D325" s="237">
        <f t="shared" si="18"/>
        <v>56375</v>
      </c>
      <c r="E325" s="240" t="s">
        <v>24</v>
      </c>
    </row>
    <row r="326" spans="1:5" ht="13" x14ac:dyDescent="0.3">
      <c r="A326" s="193">
        <v>42</v>
      </c>
      <c r="B326" s="236" t="s">
        <v>87</v>
      </c>
      <c r="C326" s="237">
        <f>AVERAGE(C253:C255)</f>
        <v>34.726518821091183</v>
      </c>
      <c r="D326" s="237">
        <f>AVERAGE(D253:D255)</f>
        <v>15626.933469491036</v>
      </c>
      <c r="E326" s="240" t="s">
        <v>24</v>
      </c>
    </row>
    <row r="327" spans="1:5" ht="13" x14ac:dyDescent="0.3">
      <c r="A327" s="193">
        <v>43</v>
      </c>
      <c r="B327" s="239" t="s">
        <v>80</v>
      </c>
      <c r="C327" s="237">
        <f t="shared" ref="C327:D329" si="19">AVERAGE(C256)</f>
        <v>14.12907268170426</v>
      </c>
      <c r="D327" s="237">
        <f t="shared" si="19"/>
        <v>635.80827067669168</v>
      </c>
      <c r="E327" s="240" t="s">
        <v>24</v>
      </c>
    </row>
    <row r="328" spans="1:5" ht="13" x14ac:dyDescent="0.3">
      <c r="A328" s="193">
        <v>44</v>
      </c>
      <c r="B328" s="239" t="s">
        <v>79</v>
      </c>
      <c r="C328" s="237">
        <f t="shared" si="19"/>
        <v>14.023631840796019</v>
      </c>
      <c r="D328" s="237">
        <f t="shared" si="19"/>
        <v>3772.3569651741291</v>
      </c>
      <c r="E328" s="240" t="s">
        <v>24</v>
      </c>
    </row>
    <row r="329" spans="1:5" ht="13" x14ac:dyDescent="0.3">
      <c r="A329" s="193">
        <v>45</v>
      </c>
      <c r="B329" s="239" t="s">
        <v>37</v>
      </c>
      <c r="C329" s="237">
        <f t="shared" si="19"/>
        <v>14.12907268170426</v>
      </c>
      <c r="D329" s="237">
        <f t="shared" si="19"/>
        <v>1695.4887218045112</v>
      </c>
      <c r="E329" s="240" t="s">
        <v>24</v>
      </c>
    </row>
    <row r="330" spans="1:5" ht="13" x14ac:dyDescent="0.3">
      <c r="A330" s="193">
        <v>46</v>
      </c>
      <c r="B330" s="236" t="s">
        <v>133</v>
      </c>
      <c r="C330" s="237">
        <f>AVERAGE(C259:C262)</f>
        <v>27.415341237709658</v>
      </c>
      <c r="D330" s="237">
        <f>AVERAGE(D259:D262)</f>
        <v>4934.7614227877384</v>
      </c>
      <c r="E330" s="240" t="s">
        <v>24</v>
      </c>
    </row>
    <row r="331" spans="1:5" ht="13" x14ac:dyDescent="0.3">
      <c r="A331" s="193">
        <v>47</v>
      </c>
      <c r="B331" s="236" t="s">
        <v>199</v>
      </c>
      <c r="C331" s="237">
        <f t="shared" ref="C331:D335" si="20">AVERAGE(C263)</f>
        <v>16.520146520146522</v>
      </c>
      <c r="D331" s="237">
        <f t="shared" si="20"/>
        <v>3634.432234432235</v>
      </c>
      <c r="E331" s="240" t="s">
        <v>24</v>
      </c>
    </row>
    <row r="332" spans="1:5" ht="13" x14ac:dyDescent="0.3">
      <c r="A332" s="193">
        <v>48</v>
      </c>
      <c r="B332" s="239" t="s">
        <v>58</v>
      </c>
      <c r="C332" s="237">
        <f t="shared" si="20"/>
        <v>14.023631840796019</v>
      </c>
      <c r="D332" s="237">
        <f t="shared" si="20"/>
        <v>5609.4527363184079</v>
      </c>
      <c r="E332" s="240" t="s">
        <v>24</v>
      </c>
    </row>
    <row r="333" spans="1:5" ht="13" x14ac:dyDescent="0.3">
      <c r="A333" s="193">
        <v>49</v>
      </c>
      <c r="B333" s="236" t="s">
        <v>183</v>
      </c>
      <c r="C333" s="237">
        <f t="shared" si="20"/>
        <v>184.04475732600733</v>
      </c>
      <c r="D333" s="237">
        <f t="shared" si="20"/>
        <v>23299.988839285714</v>
      </c>
      <c r="E333" s="240" t="s">
        <v>24</v>
      </c>
    </row>
    <row r="334" spans="1:5" ht="13" x14ac:dyDescent="0.3">
      <c r="A334" s="193">
        <v>50</v>
      </c>
      <c r="B334" s="239" t="s">
        <v>41</v>
      </c>
      <c r="C334" s="237">
        <f t="shared" si="20"/>
        <v>14.12907268170426</v>
      </c>
      <c r="D334" s="237">
        <f t="shared" si="20"/>
        <v>1695.4887218045112</v>
      </c>
      <c r="E334" s="240" t="s">
        <v>24</v>
      </c>
    </row>
    <row r="335" spans="1:5" ht="13" x14ac:dyDescent="0.3">
      <c r="A335" s="193">
        <v>51</v>
      </c>
      <c r="B335" s="239" t="s">
        <v>23</v>
      </c>
      <c r="C335" s="237">
        <f t="shared" si="20"/>
        <v>14.12907268170426</v>
      </c>
      <c r="D335" s="237">
        <f t="shared" si="20"/>
        <v>113032.58145363408</v>
      </c>
      <c r="E335" s="240" t="s">
        <v>24</v>
      </c>
    </row>
    <row r="336" spans="1:5" ht="13" x14ac:dyDescent="0.3">
      <c r="A336" s="193">
        <v>52</v>
      </c>
      <c r="B336" s="236" t="s">
        <v>107</v>
      </c>
      <c r="C336" s="237">
        <f>AVERAGE(C268:C269)</f>
        <v>76.942158626510306</v>
      </c>
      <c r="D336" s="237">
        <f>AVERAGE(D268:D269)</f>
        <v>10771.902207711442</v>
      </c>
      <c r="E336" s="240" t="s">
        <v>24</v>
      </c>
    </row>
    <row r="337" spans="1:5" ht="13" x14ac:dyDescent="0.3">
      <c r="A337" s="193">
        <v>53</v>
      </c>
      <c r="B337" s="236" t="s">
        <v>203</v>
      </c>
      <c r="C337" s="237">
        <f>AVERAGE(C270)</f>
        <v>16.520146520146522</v>
      </c>
      <c r="D337" s="237">
        <f>AVERAGE(D270)</f>
        <v>5451.6483516483522</v>
      </c>
      <c r="E337" s="240" t="s">
        <v>24</v>
      </c>
    </row>
    <row r="338" spans="1:5" ht="13" x14ac:dyDescent="0.3">
      <c r="A338" s="193">
        <v>54</v>
      </c>
      <c r="B338" s="239" t="s">
        <v>77</v>
      </c>
      <c r="C338" s="237">
        <f>AVERAGE(C271:C272)</f>
        <v>15.27188918047127</v>
      </c>
      <c r="D338" s="237">
        <f>AVERAGE(D271:D272)</f>
        <v>30391.059469137828</v>
      </c>
      <c r="E338" s="240" t="s">
        <v>24</v>
      </c>
    </row>
    <row r="339" spans="1:5" ht="13" x14ac:dyDescent="0.3">
      <c r="A339" s="193">
        <v>55</v>
      </c>
      <c r="B339" s="236" t="s">
        <v>26</v>
      </c>
      <c r="C339" s="237">
        <f>AVERAGE(C273:C276)</f>
        <v>43.824600215467626</v>
      </c>
      <c r="D339" s="237">
        <f>AVERAGE(D273:D276)</f>
        <v>1095.6150053866907</v>
      </c>
      <c r="E339" s="240" t="s">
        <v>27</v>
      </c>
    </row>
    <row r="340" spans="1:5" ht="13" x14ac:dyDescent="0.3">
      <c r="A340" s="193">
        <v>56</v>
      </c>
      <c r="B340" s="239" t="s">
        <v>47</v>
      </c>
      <c r="C340" s="237">
        <f t="shared" ref="C340:D345" si="21">AVERAGE(C277)</f>
        <v>14.023631840796019</v>
      </c>
      <c r="D340" s="237">
        <f t="shared" si="21"/>
        <v>4557.6803482587065</v>
      </c>
      <c r="E340" s="240" t="s">
        <v>27</v>
      </c>
    </row>
    <row r="341" spans="1:5" ht="13" x14ac:dyDescent="0.3">
      <c r="A341" s="193">
        <v>57</v>
      </c>
      <c r="B341" s="236" t="s">
        <v>195</v>
      </c>
      <c r="C341" s="237">
        <f t="shared" si="21"/>
        <v>25.167410714285715</v>
      </c>
      <c r="D341" s="237">
        <f t="shared" si="21"/>
        <v>213922.99107142858</v>
      </c>
      <c r="E341" s="240" t="s">
        <v>27</v>
      </c>
    </row>
    <row r="342" spans="1:5" ht="13" x14ac:dyDescent="0.3">
      <c r="A342" s="193">
        <v>58</v>
      </c>
      <c r="B342" s="236" t="s">
        <v>197</v>
      </c>
      <c r="C342" s="237">
        <f t="shared" si="21"/>
        <v>25.167410714285715</v>
      </c>
      <c r="D342" s="237">
        <f t="shared" si="21"/>
        <v>2114.0625</v>
      </c>
      <c r="E342" s="240" t="s">
        <v>27</v>
      </c>
    </row>
    <row r="343" spans="1:5" ht="13" x14ac:dyDescent="0.3">
      <c r="A343" s="193">
        <v>59</v>
      </c>
      <c r="B343" s="236" t="s">
        <v>202</v>
      </c>
      <c r="C343" s="237">
        <f t="shared" si="21"/>
        <v>16.520146520146522</v>
      </c>
      <c r="D343" s="237">
        <f t="shared" si="21"/>
        <v>10308.571428571429</v>
      </c>
      <c r="E343" s="240" t="s">
        <v>27</v>
      </c>
    </row>
    <row r="344" spans="1:5" ht="13" x14ac:dyDescent="0.3">
      <c r="A344" s="193">
        <v>60</v>
      </c>
      <c r="B344" s="239" t="s">
        <v>72</v>
      </c>
      <c r="C344" s="237">
        <f t="shared" si="21"/>
        <v>14.023631840796019</v>
      </c>
      <c r="D344" s="237">
        <f t="shared" si="21"/>
        <v>3646.1442786069651</v>
      </c>
      <c r="E344" s="240" t="s">
        <v>27</v>
      </c>
    </row>
    <row r="345" spans="1:5" ht="13" x14ac:dyDescent="0.3">
      <c r="A345" s="193">
        <v>61</v>
      </c>
      <c r="B345" s="236" t="s">
        <v>196</v>
      </c>
      <c r="C345" s="237">
        <f t="shared" si="21"/>
        <v>25.167410714285715</v>
      </c>
      <c r="D345" s="237">
        <f t="shared" si="21"/>
        <v>16107.142857142859</v>
      </c>
      <c r="E345" s="240" t="s">
        <v>27</v>
      </c>
    </row>
  </sheetData>
  <sortState xmlns:xlrd2="http://schemas.microsoft.com/office/spreadsheetml/2017/richdata2" ref="B171:E282">
    <sortCondition ref="E171:E282"/>
    <sortCondition ref="B171:B282"/>
  </sortState>
  <mergeCells count="4">
    <mergeCell ref="Q8:U8"/>
    <mergeCell ref="Q67:U67"/>
    <mergeCell ref="B168:E168"/>
    <mergeCell ref="B283:E283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8"/>
  <sheetViews>
    <sheetView topLeftCell="A7" workbookViewId="0">
      <selection activeCell="F22" sqref="F22"/>
    </sheetView>
  </sheetViews>
  <sheetFormatPr defaultRowHeight="12.5" x14ac:dyDescent="0.25"/>
  <cols>
    <col min="1" max="1" width="23.90625" bestFit="1" customWidth="1"/>
    <col min="2" max="2" width="8.81640625" customWidth="1"/>
    <col min="3" max="3" width="10" bestFit="1" customWidth="1"/>
    <col min="4" max="4" width="10.36328125" bestFit="1" customWidth="1"/>
    <col min="5" max="5" width="9.90625" bestFit="1" customWidth="1"/>
    <col min="6" max="7" width="9.26953125" bestFit="1" customWidth="1"/>
    <col min="8" max="8" width="9" bestFit="1" customWidth="1"/>
  </cols>
  <sheetData>
    <row r="2" spans="1:8" ht="13" x14ac:dyDescent="0.3">
      <c r="A2" s="179" t="s">
        <v>12</v>
      </c>
      <c r="B2" s="184">
        <v>42576</v>
      </c>
      <c r="C2" s="185">
        <v>42576</v>
      </c>
      <c r="D2" s="184">
        <v>42592</v>
      </c>
      <c r="E2" s="184">
        <v>42604</v>
      </c>
      <c r="F2" s="184">
        <v>42625</v>
      </c>
      <c r="G2" s="184">
        <v>42639</v>
      </c>
      <c r="H2" s="184">
        <v>42660</v>
      </c>
    </row>
    <row r="3" spans="1:8" ht="13" x14ac:dyDescent="0.3">
      <c r="A3" s="179" t="s">
        <v>11</v>
      </c>
      <c r="B3" s="180">
        <v>2466.4062500000559</v>
      </c>
      <c r="C3" s="181">
        <v>1751.1355311355965</v>
      </c>
      <c r="D3" s="180">
        <v>1065.7960199005061</v>
      </c>
      <c r="E3" s="180">
        <v>45289.894736841925</v>
      </c>
      <c r="F3" s="180">
        <v>70110.000000000262</v>
      </c>
      <c r="G3" s="180">
        <v>46754.748201438735</v>
      </c>
      <c r="H3" s="180">
        <v>1653.1015037593843</v>
      </c>
    </row>
    <row r="4" spans="1:8" ht="15" x14ac:dyDescent="0.3">
      <c r="A4" s="179" t="s">
        <v>14</v>
      </c>
      <c r="B4" s="180">
        <v>2029333.8950892829</v>
      </c>
      <c r="C4" s="181">
        <v>1368132.4542124483</v>
      </c>
      <c r="D4" s="180">
        <v>388858.48258706229</v>
      </c>
      <c r="E4" s="180">
        <v>41700409.47368414</v>
      </c>
      <c r="F4" s="180">
        <v>3474182.3076922889</v>
      </c>
      <c r="G4" s="180">
        <v>448371.87050359586</v>
      </c>
      <c r="H4" s="180">
        <v>361011.9360902257</v>
      </c>
    </row>
    <row r="5" spans="1:8" ht="13" x14ac:dyDescent="0.3">
      <c r="A5" s="179" t="s">
        <v>10</v>
      </c>
      <c r="B5" s="182">
        <v>54.949119567871094</v>
      </c>
      <c r="C5" s="183">
        <v>52.106243133544922</v>
      </c>
      <c r="D5" s="182">
        <v>43.043128967285156</v>
      </c>
      <c r="E5" s="182">
        <v>76.755264282226563</v>
      </c>
      <c r="F5" s="182">
        <v>58.826797485351563</v>
      </c>
      <c r="G5" s="182">
        <v>44.068141937255859</v>
      </c>
      <c r="H5" s="182">
        <v>42.508449554443359</v>
      </c>
    </row>
    <row r="7" spans="1:8" x14ac:dyDescent="0.25">
      <c r="B7" s="186" t="s">
        <v>153</v>
      </c>
      <c r="C7" s="186" t="s">
        <v>207</v>
      </c>
      <c r="D7" s="186" t="s">
        <v>155</v>
      </c>
      <c r="E7" s="186" t="s">
        <v>208</v>
      </c>
    </row>
    <row r="8" spans="1:8" ht="13" x14ac:dyDescent="0.3">
      <c r="A8" s="179" t="s">
        <v>11</v>
      </c>
      <c r="B8" s="115">
        <f>AVERAGE(B3:C3)</f>
        <v>2108.7708905678264</v>
      </c>
      <c r="C8" s="115">
        <f>AVERAGE(D3:E3)</f>
        <v>23177.845378371214</v>
      </c>
      <c r="D8" s="115">
        <f>AVERAGE(F3:G3)</f>
        <v>58432.374100719499</v>
      </c>
      <c r="E8" s="115">
        <f>H3</f>
        <v>1653.1015037593843</v>
      </c>
    </row>
    <row r="9" spans="1:8" ht="15" x14ac:dyDescent="0.3">
      <c r="A9" s="179" t="s">
        <v>14</v>
      </c>
      <c r="B9" s="115">
        <f t="shared" ref="B9:B10" si="0">AVERAGE(B4:C4)</f>
        <v>1698733.1746508656</v>
      </c>
      <c r="C9" s="115">
        <f t="shared" ref="C9:C10" si="1">AVERAGE(D4:E4)</f>
        <v>21044633.978135601</v>
      </c>
      <c r="D9" s="115">
        <f t="shared" ref="D9:D10" si="2">AVERAGE(F4:G4)</f>
        <v>1961277.0890979425</v>
      </c>
      <c r="E9" s="115">
        <f t="shared" ref="E9:E10" si="3">H4</f>
        <v>361011.9360902257</v>
      </c>
    </row>
    <row r="10" spans="1:8" ht="13" x14ac:dyDescent="0.3">
      <c r="A10" s="179" t="s">
        <v>10</v>
      </c>
      <c r="B10" s="115">
        <f t="shared" si="0"/>
        <v>53.527681350708008</v>
      </c>
      <c r="C10" s="115">
        <f t="shared" si="1"/>
        <v>59.899196624755859</v>
      </c>
      <c r="D10" s="115">
        <f t="shared" si="2"/>
        <v>51.447469711303711</v>
      </c>
      <c r="E10" s="115">
        <f t="shared" si="3"/>
        <v>42.508449554443359</v>
      </c>
    </row>
    <row r="13" spans="1:8" ht="34.5" x14ac:dyDescent="0.25">
      <c r="A13" s="189" t="s">
        <v>119</v>
      </c>
      <c r="B13" s="189" t="s">
        <v>1</v>
      </c>
      <c r="C13" s="189" t="s">
        <v>159</v>
      </c>
      <c r="D13" s="189" t="s">
        <v>160</v>
      </c>
    </row>
    <row r="14" spans="1:8" x14ac:dyDescent="0.25">
      <c r="A14" s="82" t="s">
        <v>43</v>
      </c>
      <c r="B14" s="83">
        <v>2</v>
      </c>
      <c r="C14" s="83">
        <v>14803.870378326565</v>
      </c>
      <c r="D14" s="83">
        <v>6226181.3576868316</v>
      </c>
      <c r="E14" s="188">
        <f>D14/D18</f>
        <v>0.98572969082000172</v>
      </c>
    </row>
    <row r="15" spans="1:8" x14ac:dyDescent="0.25">
      <c r="A15" s="82" t="s">
        <v>22</v>
      </c>
      <c r="B15" s="83">
        <v>3</v>
      </c>
      <c r="C15" s="83">
        <v>123.35214060384698</v>
      </c>
      <c r="D15" s="83">
        <v>29772.617231091248</v>
      </c>
      <c r="E15" s="188">
        <f>D15/D18</f>
        <v>4.713603907774571E-3</v>
      </c>
    </row>
    <row r="16" spans="1:8" x14ac:dyDescent="0.25">
      <c r="A16" s="82" t="s">
        <v>24</v>
      </c>
      <c r="B16" s="83">
        <v>49</v>
      </c>
      <c r="C16" s="83">
        <v>50.116184468044487</v>
      </c>
      <c r="D16" s="83">
        <v>34859.276218928528</v>
      </c>
      <c r="E16" s="188">
        <f>D16/D18</f>
        <v>5.518924296522525E-3</v>
      </c>
    </row>
    <row r="17" spans="1:5" x14ac:dyDescent="0.25">
      <c r="A17" s="82" t="s">
        <v>27</v>
      </c>
      <c r="B17" s="83">
        <v>7</v>
      </c>
      <c r="C17" s="83">
        <v>29.536804320646628</v>
      </c>
      <c r="D17" s="83">
        <v>25503.90525055553</v>
      </c>
      <c r="E17" s="188">
        <f>D17/D18</f>
        <v>4.0377809757010975E-3</v>
      </c>
    </row>
    <row r="18" spans="1:5" x14ac:dyDescent="0.25">
      <c r="D18" s="187">
        <f>SUM(D14:D17)</f>
        <v>6316317.1563874073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31D4-C2EC-4493-8E14-6F3A950674EB}">
  <dimension ref="A1:W68"/>
  <sheetViews>
    <sheetView topLeftCell="B4" workbookViewId="0">
      <selection activeCell="F63" sqref="F63"/>
    </sheetView>
  </sheetViews>
  <sheetFormatPr defaultRowHeight="12.5" x14ac:dyDescent="0.25"/>
  <cols>
    <col min="2" max="2" width="38.1796875" customWidth="1"/>
    <col min="3" max="3" width="8.90625" bestFit="1" customWidth="1"/>
    <col min="4" max="4" width="9.6328125" customWidth="1"/>
    <col min="5" max="6" width="9.81640625" bestFit="1" customWidth="1"/>
    <col min="7" max="7" width="22.6328125" bestFit="1" customWidth="1"/>
    <col min="9" max="9" width="10" customWidth="1"/>
    <col min="10" max="10" width="26" customWidth="1"/>
    <col min="12" max="12" width="19.26953125" bestFit="1" customWidth="1"/>
    <col min="18" max="18" width="30.54296875" customWidth="1"/>
    <col min="19" max="19" width="9.26953125" bestFit="1" customWidth="1"/>
  </cols>
  <sheetData>
    <row r="1" spans="1:23" ht="14" x14ac:dyDescent="0.3">
      <c r="A1" s="260"/>
      <c r="B1" s="263" t="s">
        <v>6</v>
      </c>
      <c r="C1" s="260"/>
      <c r="D1" s="260"/>
      <c r="E1" s="260"/>
      <c r="F1" s="260"/>
      <c r="G1" s="260"/>
      <c r="I1" s="275"/>
      <c r="J1" s="277" t="s">
        <v>6</v>
      </c>
      <c r="K1" s="275"/>
      <c r="L1" s="275"/>
      <c r="M1" s="275"/>
      <c r="N1" s="275"/>
      <c r="O1" s="275"/>
      <c r="Q1" s="259"/>
      <c r="R1" s="293" t="s">
        <v>6</v>
      </c>
      <c r="S1" s="259"/>
      <c r="T1" s="259"/>
      <c r="U1" s="259"/>
      <c r="V1" s="259"/>
      <c r="W1" s="259"/>
    </row>
    <row r="3" spans="1:23" ht="13" x14ac:dyDescent="0.3">
      <c r="A3" s="260"/>
      <c r="B3" s="266" t="s">
        <v>9</v>
      </c>
      <c r="C3" s="268" t="s">
        <v>18</v>
      </c>
      <c r="D3" s="260"/>
      <c r="E3" s="260"/>
      <c r="F3" s="260"/>
      <c r="G3" s="260"/>
      <c r="I3" s="275"/>
      <c r="J3" s="278" t="s">
        <v>9</v>
      </c>
      <c r="K3" s="279" t="s">
        <v>18</v>
      </c>
      <c r="L3" s="275"/>
      <c r="M3" s="275"/>
      <c r="N3" s="275"/>
      <c r="O3" s="275"/>
      <c r="Q3" s="259"/>
      <c r="R3" s="296" t="s">
        <v>9</v>
      </c>
      <c r="S3" s="298" t="s">
        <v>18</v>
      </c>
      <c r="T3" s="259"/>
      <c r="U3" s="259"/>
      <c r="V3" s="259"/>
      <c r="W3" s="259"/>
    </row>
    <row r="4" spans="1:23" ht="13" x14ac:dyDescent="0.3">
      <c r="A4" s="260"/>
      <c r="B4" s="266" t="s">
        <v>17</v>
      </c>
      <c r="C4" s="273" t="s">
        <v>19</v>
      </c>
      <c r="D4" s="260"/>
      <c r="E4" s="260"/>
      <c r="F4" s="260"/>
      <c r="G4" s="260"/>
      <c r="I4" s="275"/>
      <c r="J4" s="278" t="s">
        <v>17</v>
      </c>
      <c r="K4" s="280" t="s">
        <v>19</v>
      </c>
      <c r="L4" s="275"/>
      <c r="M4" s="275"/>
      <c r="N4" s="275"/>
      <c r="O4" s="275"/>
      <c r="Q4" s="259"/>
      <c r="R4" s="296" t="s">
        <v>17</v>
      </c>
      <c r="S4" s="303" t="s">
        <v>19</v>
      </c>
      <c r="T4" s="259"/>
      <c r="U4" s="259"/>
      <c r="V4" s="259"/>
      <c r="W4" s="259"/>
    </row>
    <row r="5" spans="1:23" ht="13" x14ac:dyDescent="0.3">
      <c r="A5" s="260"/>
      <c r="B5" s="266" t="s">
        <v>13</v>
      </c>
      <c r="C5" s="273"/>
      <c r="D5" s="260"/>
      <c r="E5" s="260"/>
      <c r="F5" s="260"/>
      <c r="G5" s="260"/>
      <c r="I5" s="275"/>
      <c r="J5" s="278" t="s">
        <v>13</v>
      </c>
      <c r="K5" s="280"/>
      <c r="L5" s="275"/>
      <c r="M5" s="275"/>
      <c r="N5" s="275"/>
      <c r="O5" s="275"/>
      <c r="Q5" s="259"/>
      <c r="R5" s="296" t="s">
        <v>13</v>
      </c>
      <c r="S5" s="303"/>
      <c r="T5" s="259"/>
      <c r="U5" s="259"/>
      <c r="V5" s="259"/>
      <c r="W5" s="259"/>
    </row>
    <row r="6" spans="1:23" ht="13" x14ac:dyDescent="0.3">
      <c r="A6" s="260"/>
      <c r="B6" s="266" t="s">
        <v>12</v>
      </c>
      <c r="C6" s="267">
        <v>42926</v>
      </c>
      <c r="D6" s="260"/>
      <c r="E6" s="260"/>
      <c r="F6" s="260"/>
      <c r="G6" s="260"/>
      <c r="I6" s="275"/>
      <c r="J6" s="278" t="s">
        <v>12</v>
      </c>
      <c r="K6" s="281">
        <v>42955</v>
      </c>
      <c r="L6" s="275"/>
      <c r="M6" s="275"/>
      <c r="N6" s="275"/>
      <c r="O6" s="275"/>
      <c r="Q6" s="259"/>
      <c r="R6" s="296" t="s">
        <v>12</v>
      </c>
      <c r="S6" s="297">
        <v>42989</v>
      </c>
      <c r="T6" s="259"/>
      <c r="U6" s="259"/>
      <c r="V6" s="259"/>
      <c r="W6" s="259"/>
    </row>
    <row r="7" spans="1:23" ht="13" x14ac:dyDescent="0.3">
      <c r="A7" s="260"/>
      <c r="B7" s="266"/>
      <c r="C7" s="260"/>
      <c r="D7" s="260"/>
      <c r="E7" s="260"/>
      <c r="F7" s="260"/>
      <c r="G7" s="260"/>
      <c r="I7" s="275"/>
      <c r="J7" s="278"/>
      <c r="K7" s="275"/>
      <c r="L7" s="275"/>
      <c r="M7" s="275"/>
      <c r="N7" s="275"/>
      <c r="O7" s="275"/>
      <c r="Q7" s="259"/>
      <c r="R7" s="296"/>
      <c r="S7" s="259"/>
      <c r="T7" s="259"/>
      <c r="U7" s="259"/>
      <c r="V7" s="259"/>
      <c r="W7" s="259"/>
    </row>
    <row r="8" spans="1:23" ht="13" x14ac:dyDescent="0.3">
      <c r="A8" s="260"/>
      <c r="B8" s="266" t="s">
        <v>11</v>
      </c>
      <c r="C8" s="270">
        <v>1804.4270833333132</v>
      </c>
      <c r="D8" s="260"/>
      <c r="E8" s="260"/>
      <c r="F8" s="260"/>
      <c r="G8" s="260"/>
      <c r="I8" s="275"/>
      <c r="J8" s="278" t="s">
        <v>11</v>
      </c>
      <c r="K8" s="282">
        <v>16790.827338129569</v>
      </c>
      <c r="L8" s="275"/>
      <c r="M8" s="275"/>
      <c r="N8" s="275"/>
      <c r="O8" s="275"/>
      <c r="Q8" s="259"/>
      <c r="R8" s="296" t="s">
        <v>11</v>
      </c>
      <c r="S8" s="300">
        <v>76358.96551724142</v>
      </c>
      <c r="T8" s="259"/>
      <c r="U8" s="259"/>
      <c r="V8" s="259"/>
      <c r="W8" s="259"/>
    </row>
    <row r="9" spans="1:23" ht="15" x14ac:dyDescent="0.3">
      <c r="A9" s="260"/>
      <c r="B9" s="266" t="s">
        <v>14</v>
      </c>
      <c r="C9" s="270">
        <v>2413447.9166666698</v>
      </c>
      <c r="D9" s="260"/>
      <c r="E9" s="260"/>
      <c r="F9" s="260"/>
      <c r="G9" s="260"/>
      <c r="I9" s="275"/>
      <c r="J9" s="278" t="s">
        <v>14</v>
      </c>
      <c r="K9" s="282">
        <v>4248160.4316546721</v>
      </c>
      <c r="L9" s="275"/>
      <c r="M9" s="275"/>
      <c r="N9" s="275"/>
      <c r="O9" s="275"/>
      <c r="Q9" s="259"/>
      <c r="R9" s="296" t="s">
        <v>14</v>
      </c>
      <c r="S9" s="300">
        <v>3607883.3620689716</v>
      </c>
      <c r="T9" s="259"/>
      <c r="U9" s="259"/>
      <c r="V9" s="259"/>
      <c r="W9" s="259"/>
    </row>
    <row r="10" spans="1:23" ht="13" x14ac:dyDescent="0.3">
      <c r="A10" s="260"/>
      <c r="B10" s="266" t="s">
        <v>10</v>
      </c>
      <c r="C10" s="271">
        <v>56.199264526367188</v>
      </c>
      <c r="D10" s="260"/>
      <c r="E10" s="260"/>
      <c r="F10" s="260"/>
      <c r="G10" s="260"/>
      <c r="I10" s="275"/>
      <c r="J10" s="278" t="s">
        <v>10</v>
      </c>
      <c r="K10" s="283">
        <v>60.277549743652344</v>
      </c>
      <c r="L10" s="275"/>
      <c r="M10" s="275"/>
      <c r="N10" s="275"/>
      <c r="O10" s="275"/>
      <c r="Q10" s="259"/>
      <c r="R10" s="296" t="s">
        <v>10</v>
      </c>
      <c r="S10" s="301">
        <v>59.099174499511719</v>
      </c>
      <c r="T10" s="259"/>
      <c r="U10" s="259"/>
      <c r="V10" s="259"/>
      <c r="W10" s="259"/>
    </row>
    <row r="12" spans="1:23" ht="13" x14ac:dyDescent="0.3">
      <c r="A12" s="260"/>
      <c r="B12" s="260"/>
      <c r="C12" s="266" t="s">
        <v>2</v>
      </c>
      <c r="D12" s="266" t="s">
        <v>2</v>
      </c>
      <c r="E12" s="266" t="s">
        <v>4</v>
      </c>
      <c r="F12" s="266" t="s">
        <v>4</v>
      </c>
      <c r="G12" s="260"/>
      <c r="I12" s="275"/>
      <c r="J12" s="275"/>
      <c r="K12" s="278" t="s">
        <v>2</v>
      </c>
      <c r="L12" s="278" t="s">
        <v>2</v>
      </c>
      <c r="M12" s="278" t="s">
        <v>4</v>
      </c>
      <c r="N12" s="278" t="s">
        <v>4</v>
      </c>
      <c r="O12" s="275"/>
      <c r="Q12" s="259"/>
      <c r="R12" s="259"/>
      <c r="S12" s="296" t="s">
        <v>2</v>
      </c>
      <c r="T12" s="296" t="s">
        <v>2</v>
      </c>
      <c r="U12" s="296" t="s">
        <v>4</v>
      </c>
      <c r="V12" s="296" t="s">
        <v>4</v>
      </c>
      <c r="W12" s="259"/>
    </row>
    <row r="13" spans="1:23" ht="15" x14ac:dyDescent="0.3">
      <c r="A13" s="260"/>
      <c r="B13" s="262" t="s">
        <v>1</v>
      </c>
      <c r="C13" s="266" t="s">
        <v>5</v>
      </c>
      <c r="D13" s="266" t="s">
        <v>3</v>
      </c>
      <c r="E13" s="266" t="s">
        <v>8</v>
      </c>
      <c r="F13" s="266" t="s">
        <v>3</v>
      </c>
      <c r="G13" s="272" t="s">
        <v>16</v>
      </c>
      <c r="I13" s="275"/>
      <c r="J13" s="284" t="s">
        <v>1</v>
      </c>
      <c r="K13" s="278" t="s">
        <v>5</v>
      </c>
      <c r="L13" s="278" t="s">
        <v>3</v>
      </c>
      <c r="M13" s="278" t="s">
        <v>8</v>
      </c>
      <c r="N13" s="278" t="s">
        <v>3</v>
      </c>
      <c r="O13" s="285" t="s">
        <v>16</v>
      </c>
      <c r="Q13" s="259"/>
      <c r="R13" s="292" t="s">
        <v>1</v>
      </c>
      <c r="S13" s="296" t="s">
        <v>5</v>
      </c>
      <c r="T13" s="296" t="s">
        <v>3</v>
      </c>
      <c r="U13" s="296" t="s">
        <v>8</v>
      </c>
      <c r="V13" s="296" t="s">
        <v>3</v>
      </c>
      <c r="W13" s="302" t="s">
        <v>16</v>
      </c>
    </row>
    <row r="14" spans="1:23" x14ac:dyDescent="0.25">
      <c r="A14" s="261" t="s">
        <v>0</v>
      </c>
      <c r="B14" s="261" t="s">
        <v>0</v>
      </c>
      <c r="C14" s="261" t="s">
        <v>0</v>
      </c>
      <c r="D14" s="261" t="s">
        <v>0</v>
      </c>
      <c r="E14" s="261" t="s">
        <v>0</v>
      </c>
      <c r="F14" s="261" t="s">
        <v>0</v>
      </c>
      <c r="G14" s="261" t="s">
        <v>0</v>
      </c>
      <c r="I14" s="286" t="s">
        <v>0</v>
      </c>
      <c r="J14" s="286" t="s">
        <v>0</v>
      </c>
      <c r="K14" s="286" t="s">
        <v>0</v>
      </c>
      <c r="L14" s="286" t="s">
        <v>0</v>
      </c>
      <c r="M14" s="286" t="s">
        <v>0</v>
      </c>
      <c r="N14" s="286" t="s">
        <v>0</v>
      </c>
      <c r="O14" s="286" t="s">
        <v>0</v>
      </c>
      <c r="Q14" s="291" t="s">
        <v>0</v>
      </c>
      <c r="R14" s="291" t="s">
        <v>0</v>
      </c>
      <c r="S14" s="291" t="s">
        <v>0</v>
      </c>
      <c r="T14" s="291" t="s">
        <v>0</v>
      </c>
      <c r="U14" s="291" t="s">
        <v>0</v>
      </c>
      <c r="V14" s="291" t="s">
        <v>0</v>
      </c>
      <c r="W14" s="291" t="s">
        <v>0</v>
      </c>
    </row>
    <row r="15" spans="1:23" x14ac:dyDescent="0.25">
      <c r="A15" s="260">
        <v>1</v>
      </c>
      <c r="B15" s="269" t="s">
        <v>42</v>
      </c>
      <c r="C15" s="264">
        <v>10.677083333333334</v>
      </c>
      <c r="D15" s="265">
        <v>0.59171597633136752</v>
      </c>
      <c r="E15" s="264">
        <v>21460.9375</v>
      </c>
      <c r="F15" s="265">
        <v>0.88922314634577826</v>
      </c>
      <c r="G15" s="260" t="s">
        <v>43</v>
      </c>
      <c r="I15" s="276">
        <v>1</v>
      </c>
      <c r="J15" s="287" t="s">
        <v>98</v>
      </c>
      <c r="K15" s="288">
        <v>14925.179856115108</v>
      </c>
      <c r="L15" s="289">
        <v>88.888888888888502</v>
      </c>
      <c r="M15" s="288">
        <v>2268627.3381294962</v>
      </c>
      <c r="N15" s="289">
        <v>53.402581532116443</v>
      </c>
      <c r="O15" s="276" t="s">
        <v>43</v>
      </c>
      <c r="Q15" s="259">
        <v>1</v>
      </c>
      <c r="R15" s="299" t="s">
        <v>98</v>
      </c>
      <c r="S15" s="294">
        <v>75153.706896551725</v>
      </c>
      <c r="T15" s="295">
        <v>98.42158859470463</v>
      </c>
      <c r="U15" s="294">
        <v>601229.6551724138</v>
      </c>
      <c r="V15" s="295">
        <v>16.664331821071773</v>
      </c>
      <c r="W15" s="259" t="s">
        <v>43</v>
      </c>
    </row>
    <row r="16" spans="1:23" x14ac:dyDescent="0.25">
      <c r="A16" s="260">
        <v>2</v>
      </c>
      <c r="B16" s="269" t="s">
        <v>21</v>
      </c>
      <c r="C16" s="264">
        <v>106.77083333333334</v>
      </c>
      <c r="D16" s="265">
        <v>5.9171597633136761</v>
      </c>
      <c r="E16" s="264">
        <v>55520.833333333336</v>
      </c>
      <c r="F16" s="265">
        <v>2.3004777915413173</v>
      </c>
      <c r="G16" s="260" t="s">
        <v>22</v>
      </c>
      <c r="I16" s="276">
        <v>2</v>
      </c>
      <c r="J16" s="287" t="s">
        <v>42</v>
      </c>
      <c r="K16" s="288">
        <v>892.26618705035969</v>
      </c>
      <c r="L16" s="289">
        <v>5.3140096618357262</v>
      </c>
      <c r="M16" s="288">
        <v>1913018.7050359712</v>
      </c>
      <c r="N16" s="289">
        <v>45.031696326281264</v>
      </c>
      <c r="O16" s="276" t="s">
        <v>43</v>
      </c>
      <c r="Q16" s="259">
        <v>2</v>
      </c>
      <c r="R16" s="299" t="s">
        <v>42</v>
      </c>
      <c r="S16" s="294">
        <v>660.94827586206895</v>
      </c>
      <c r="T16" s="295">
        <v>0.86558044806517265</v>
      </c>
      <c r="U16" s="294">
        <v>1417073.1034482759</v>
      </c>
      <c r="V16" s="295">
        <v>39.277131803829803</v>
      </c>
      <c r="W16" s="259" t="s">
        <v>43</v>
      </c>
    </row>
    <row r="17" spans="1:23" x14ac:dyDescent="0.25">
      <c r="A17" s="260">
        <v>3</v>
      </c>
      <c r="B17" s="269" t="s">
        <v>45</v>
      </c>
      <c r="C17" s="264">
        <v>42.708333333333336</v>
      </c>
      <c r="D17" s="265">
        <v>2.3668639053254701</v>
      </c>
      <c r="E17" s="264">
        <v>854.16666666666674</v>
      </c>
      <c r="F17" s="265">
        <v>3.539196602371257E-2</v>
      </c>
      <c r="G17" s="260" t="s">
        <v>22</v>
      </c>
      <c r="I17" s="276">
        <v>3</v>
      </c>
      <c r="J17" s="287" t="s">
        <v>45</v>
      </c>
      <c r="K17" s="288">
        <v>567.80575539568349</v>
      </c>
      <c r="L17" s="289">
        <v>3.3816425120772799</v>
      </c>
      <c r="M17" s="288">
        <v>11356.115107913669</v>
      </c>
      <c r="N17" s="289">
        <v>0.26731841441991927</v>
      </c>
      <c r="O17" s="276" t="s">
        <v>22</v>
      </c>
      <c r="Q17" s="259">
        <v>4</v>
      </c>
      <c r="R17" s="299" t="s">
        <v>21</v>
      </c>
      <c r="S17" s="294">
        <v>116.63793103448276</v>
      </c>
      <c r="T17" s="295">
        <v>0.15274949083503048</v>
      </c>
      <c r="U17" s="294">
        <v>60651.724137931036</v>
      </c>
      <c r="V17" s="295">
        <v>1.6810888283026362</v>
      </c>
      <c r="W17" s="259" t="s">
        <v>22</v>
      </c>
    </row>
    <row r="18" spans="1:23" x14ac:dyDescent="0.25">
      <c r="A18" s="260">
        <v>4</v>
      </c>
      <c r="B18" s="269" t="s">
        <v>192</v>
      </c>
      <c r="C18" s="264">
        <v>960.9375</v>
      </c>
      <c r="D18" s="265">
        <v>53.254437869823079</v>
      </c>
      <c r="E18" s="264">
        <v>2071781.2500000002</v>
      </c>
      <c r="F18" s="265">
        <v>85.84321359051485</v>
      </c>
      <c r="G18" s="260" t="s">
        <v>24</v>
      </c>
      <c r="I18" s="276">
        <v>5</v>
      </c>
      <c r="J18" s="287" t="s">
        <v>41</v>
      </c>
      <c r="K18" s="288">
        <v>81.115107913669064</v>
      </c>
      <c r="L18" s="289">
        <v>0.4830917874396114</v>
      </c>
      <c r="M18" s="288">
        <v>9733.8129496402871</v>
      </c>
      <c r="N18" s="289">
        <v>0.22913006950278794</v>
      </c>
      <c r="O18" s="276" t="s">
        <v>24</v>
      </c>
      <c r="Q18" s="259">
        <v>3</v>
      </c>
      <c r="R18" s="299" t="s">
        <v>29</v>
      </c>
      <c r="S18" s="294">
        <v>155.51724137931035</v>
      </c>
      <c r="T18" s="295">
        <v>0.20366598778004064</v>
      </c>
      <c r="U18" s="294">
        <v>555974.13793103455</v>
      </c>
      <c r="V18" s="295">
        <v>15.409980926107499</v>
      </c>
      <c r="W18" s="259" t="s">
        <v>24</v>
      </c>
    </row>
    <row r="19" spans="1:23" x14ac:dyDescent="0.25">
      <c r="A19" s="260">
        <v>5</v>
      </c>
      <c r="B19" s="269" t="s">
        <v>183</v>
      </c>
      <c r="C19" s="264">
        <v>266.92708333333337</v>
      </c>
      <c r="D19" s="265">
        <v>14.792899408284191</v>
      </c>
      <c r="E19" s="264">
        <v>31230.468750000004</v>
      </c>
      <c r="F19" s="265">
        <v>1.294018757741991</v>
      </c>
      <c r="G19" s="260" t="s">
        <v>24</v>
      </c>
      <c r="I19" s="276">
        <v>6</v>
      </c>
      <c r="J19" s="287" t="s">
        <v>35</v>
      </c>
      <c r="K19" s="288">
        <v>81.115107913669064</v>
      </c>
      <c r="L19" s="289">
        <v>0.4830917874396114</v>
      </c>
      <c r="M19" s="288">
        <v>15006.294964028777</v>
      </c>
      <c r="N19" s="289">
        <v>0.35324219048346478</v>
      </c>
      <c r="O19" s="276" t="s">
        <v>24</v>
      </c>
      <c r="Q19" s="259">
        <v>6</v>
      </c>
      <c r="R19" s="299" t="s">
        <v>23</v>
      </c>
      <c r="S19" s="294">
        <v>116.63793103448276</v>
      </c>
      <c r="T19" s="295">
        <v>0.15274949083503048</v>
      </c>
      <c r="U19" s="294">
        <v>933103.44827586215</v>
      </c>
      <c r="V19" s="295">
        <v>25.862905050809793</v>
      </c>
      <c r="W19" s="259" t="s">
        <v>24</v>
      </c>
    </row>
    <row r="20" spans="1:23" x14ac:dyDescent="0.25">
      <c r="A20" s="260">
        <v>6</v>
      </c>
      <c r="B20" s="269" t="s">
        <v>39</v>
      </c>
      <c r="C20" s="264">
        <v>202.86458333333334</v>
      </c>
      <c r="D20" s="265">
        <v>11.242603550295984</v>
      </c>
      <c r="E20" s="264">
        <v>93317.708333333343</v>
      </c>
      <c r="F20" s="265">
        <v>3.8665722880905986</v>
      </c>
      <c r="G20" s="260" t="s">
        <v>24</v>
      </c>
      <c r="I20" s="276">
        <v>4</v>
      </c>
      <c r="J20" s="287" t="s">
        <v>26</v>
      </c>
      <c r="K20" s="288">
        <v>162.23021582733813</v>
      </c>
      <c r="L20" s="289">
        <v>0.9661835748792228</v>
      </c>
      <c r="M20" s="288">
        <v>4055.7553956834531</v>
      </c>
      <c r="N20" s="289">
        <v>9.5470862292828321E-2</v>
      </c>
      <c r="O20" s="276" t="s">
        <v>27</v>
      </c>
      <c r="Q20" s="259">
        <v>7</v>
      </c>
      <c r="R20" s="299" t="s">
        <v>25</v>
      </c>
      <c r="S20" s="294">
        <v>38.879310344827587</v>
      </c>
      <c r="T20" s="295">
        <v>5.0916496945010159E-2</v>
      </c>
      <c r="U20" s="294">
        <v>1943.9655172413793</v>
      </c>
      <c r="V20" s="295">
        <v>5.3881052189187054E-2</v>
      </c>
      <c r="W20" s="259" t="s">
        <v>24</v>
      </c>
    </row>
    <row r="21" spans="1:23" x14ac:dyDescent="0.25">
      <c r="A21" s="260">
        <v>7</v>
      </c>
      <c r="B21" s="269" t="s">
        <v>126</v>
      </c>
      <c r="C21" s="264">
        <v>21.354166666666668</v>
      </c>
      <c r="D21" s="265">
        <v>1.183431952662735</v>
      </c>
      <c r="E21" s="264">
        <v>115312.5</v>
      </c>
      <c r="F21" s="265">
        <v>4.7779154132011978</v>
      </c>
      <c r="G21" s="260" t="s">
        <v>24</v>
      </c>
      <c r="I21" s="276">
        <v>7</v>
      </c>
      <c r="J21" s="287" t="s">
        <v>47</v>
      </c>
      <c r="K21" s="288">
        <v>81.115107913669064</v>
      </c>
      <c r="L21" s="289">
        <v>0.4830917874396114</v>
      </c>
      <c r="M21" s="288">
        <v>26362.410071942446</v>
      </c>
      <c r="N21" s="289">
        <v>0.62056060490338405</v>
      </c>
      <c r="O21" s="276" t="s">
        <v>27</v>
      </c>
      <c r="Q21" s="259">
        <v>5</v>
      </c>
      <c r="R21" s="299" t="s">
        <v>47</v>
      </c>
      <c r="S21" s="294">
        <v>116.63793103448276</v>
      </c>
      <c r="T21" s="295">
        <v>0.15274949083503048</v>
      </c>
      <c r="U21" s="294">
        <v>37907.327586206899</v>
      </c>
      <c r="V21" s="295">
        <v>1.0506805176891476</v>
      </c>
      <c r="W21" s="259" t="s">
        <v>27</v>
      </c>
    </row>
    <row r="22" spans="1:23" x14ac:dyDescent="0.25">
      <c r="A22" s="260">
        <v>8</v>
      </c>
      <c r="B22" s="269" t="s">
        <v>35</v>
      </c>
      <c r="C22" s="264">
        <v>10.677083333333334</v>
      </c>
      <c r="D22" s="265">
        <v>0.59171597633136752</v>
      </c>
      <c r="E22" s="264">
        <v>1975.2604166666667</v>
      </c>
      <c r="F22" s="265">
        <v>8.1843921429835334E-2</v>
      </c>
      <c r="G22" s="260" t="s">
        <v>24</v>
      </c>
      <c r="I22" s="275"/>
      <c r="J22" s="287"/>
      <c r="K22" s="288"/>
      <c r="L22" s="289"/>
      <c r="M22" s="288"/>
      <c r="N22" s="289"/>
      <c r="O22" s="275"/>
      <c r="Q22" s="259"/>
      <c r="R22" s="299"/>
      <c r="S22" s="294"/>
      <c r="T22" s="295"/>
      <c r="U22" s="294"/>
      <c r="V22" s="295"/>
      <c r="W22" s="259"/>
    </row>
    <row r="23" spans="1:23" x14ac:dyDescent="0.25">
      <c r="A23" s="260">
        <v>9</v>
      </c>
      <c r="B23" s="269" t="s">
        <v>25</v>
      </c>
      <c r="C23" s="264">
        <v>10.677083333333334</v>
      </c>
      <c r="D23" s="265">
        <v>0.59171597633136752</v>
      </c>
      <c r="E23" s="264">
        <v>533.85416666666674</v>
      </c>
      <c r="F23" s="265">
        <v>2.2119978764820358E-2</v>
      </c>
      <c r="G23" s="260" t="s">
        <v>24</v>
      </c>
      <c r="I23" s="275"/>
      <c r="J23" s="287"/>
      <c r="K23" s="288"/>
      <c r="L23" s="289"/>
      <c r="M23" s="288"/>
      <c r="N23" s="289"/>
      <c r="O23" s="275"/>
      <c r="Q23" s="259"/>
      <c r="R23" s="299"/>
      <c r="S23" s="294"/>
      <c r="T23" s="295"/>
      <c r="U23" s="294"/>
      <c r="V23" s="295"/>
      <c r="W23" s="259"/>
    </row>
    <row r="24" spans="1:23" x14ac:dyDescent="0.25">
      <c r="A24" s="260">
        <v>10</v>
      </c>
      <c r="B24" s="269" t="s">
        <v>85</v>
      </c>
      <c r="C24" s="264">
        <v>10.677083333333334</v>
      </c>
      <c r="D24" s="265">
        <v>0.59171597633136752</v>
      </c>
      <c r="E24" s="264">
        <v>6406.25</v>
      </c>
      <c r="F24" s="265">
        <v>0.2654397451778443</v>
      </c>
      <c r="G24" s="260" t="s">
        <v>24</v>
      </c>
      <c r="I24" s="275"/>
      <c r="J24" s="287"/>
      <c r="K24" s="288"/>
      <c r="L24" s="289"/>
      <c r="M24" s="288"/>
      <c r="N24" s="289"/>
      <c r="O24" s="275"/>
      <c r="Q24" s="259"/>
      <c r="R24" s="299"/>
      <c r="S24" s="294"/>
      <c r="T24" s="295"/>
      <c r="U24" s="294"/>
      <c r="V24" s="295"/>
      <c r="W24" s="259"/>
    </row>
    <row r="25" spans="1:23" x14ac:dyDescent="0.25">
      <c r="A25" s="260">
        <v>11</v>
      </c>
      <c r="B25" s="269" t="s">
        <v>59</v>
      </c>
      <c r="C25" s="264">
        <v>10.677083333333334</v>
      </c>
      <c r="D25" s="265">
        <v>0.59171597633136752</v>
      </c>
      <c r="E25" s="264">
        <v>1921.875</v>
      </c>
      <c r="F25" s="265">
        <v>7.9631923553353287E-2</v>
      </c>
      <c r="G25" s="260" t="s">
        <v>24</v>
      </c>
      <c r="I25" s="275"/>
      <c r="J25" s="287"/>
      <c r="K25" s="288"/>
      <c r="L25" s="289"/>
      <c r="M25" s="288"/>
      <c r="N25" s="289"/>
      <c r="O25" s="275"/>
      <c r="Q25" s="259"/>
      <c r="R25" s="299"/>
      <c r="S25" s="294"/>
      <c r="T25" s="295"/>
      <c r="U25" s="294"/>
      <c r="V25" s="295"/>
      <c r="W25" s="259"/>
    </row>
    <row r="26" spans="1:23" x14ac:dyDescent="0.25">
      <c r="A26" s="260">
        <v>12</v>
      </c>
      <c r="B26" s="269" t="s">
        <v>28</v>
      </c>
      <c r="C26" s="264">
        <v>10.677083333333334</v>
      </c>
      <c r="D26" s="265">
        <v>0.59171597633136752</v>
      </c>
      <c r="E26" s="264">
        <v>9022.1354166666679</v>
      </c>
      <c r="F26" s="265">
        <v>0.37382764112546413</v>
      </c>
      <c r="G26" s="260" t="s">
        <v>24</v>
      </c>
      <c r="I26" s="275"/>
      <c r="J26" s="290"/>
      <c r="K26" s="282"/>
      <c r="L26" s="289"/>
      <c r="M26" s="288"/>
      <c r="N26" s="289"/>
      <c r="O26" s="275"/>
      <c r="Q26" s="259"/>
      <c r="R26" s="304"/>
      <c r="S26" s="300"/>
      <c r="T26" s="295"/>
      <c r="U26" s="294"/>
      <c r="V26" s="295"/>
      <c r="W26" s="259"/>
    </row>
    <row r="27" spans="1:23" x14ac:dyDescent="0.25">
      <c r="A27" s="260">
        <v>13</v>
      </c>
      <c r="B27" s="269" t="s">
        <v>26</v>
      </c>
      <c r="C27" s="264">
        <v>106.77083333333334</v>
      </c>
      <c r="D27" s="265">
        <v>5.9171597633136761</v>
      </c>
      <c r="E27" s="264">
        <v>2669.2708333333335</v>
      </c>
      <c r="F27" s="265">
        <v>0.11059989382410178</v>
      </c>
      <c r="G27" s="260" t="s">
        <v>27</v>
      </c>
      <c r="I27" s="275"/>
      <c r="J27" s="290" t="s">
        <v>99</v>
      </c>
      <c r="K27" s="282">
        <v>283578.41726618703</v>
      </c>
      <c r="L27" s="289"/>
      <c r="M27" s="288"/>
      <c r="N27" s="289"/>
      <c r="O27" s="275"/>
      <c r="Q27" s="259"/>
      <c r="R27" s="304" t="s">
        <v>99</v>
      </c>
      <c r="S27" s="300">
        <v>75153.706896551725</v>
      </c>
      <c r="T27" s="295"/>
      <c r="U27" s="294"/>
      <c r="V27" s="295"/>
      <c r="W27" s="259"/>
    </row>
    <row r="28" spans="1:23" x14ac:dyDescent="0.25">
      <c r="A28" s="260">
        <v>14</v>
      </c>
      <c r="B28" s="269" t="s">
        <v>57</v>
      </c>
      <c r="C28" s="264">
        <v>32.03125</v>
      </c>
      <c r="D28" s="265">
        <v>1.7751479289941026</v>
      </c>
      <c r="E28" s="264">
        <v>1441.40625</v>
      </c>
      <c r="F28" s="265">
        <v>5.9723942665014962E-2</v>
      </c>
      <c r="G28" s="260" t="s">
        <v>27</v>
      </c>
      <c r="I28" s="275"/>
      <c r="J28" s="290"/>
      <c r="K28" s="282"/>
      <c r="L28" s="289"/>
      <c r="M28" s="288"/>
      <c r="N28" s="289"/>
      <c r="O28" s="275"/>
      <c r="Q28" s="259"/>
      <c r="R28" s="304"/>
      <c r="S28" s="300"/>
      <c r="T28" s="295"/>
      <c r="U28" s="294"/>
      <c r="V28" s="295"/>
      <c r="W28" s="259"/>
    </row>
    <row r="29" spans="1:23" x14ac:dyDescent="0.25">
      <c r="A29" s="260"/>
      <c r="B29" s="269"/>
      <c r="C29" s="264"/>
      <c r="D29" s="265"/>
      <c r="E29" s="264"/>
      <c r="F29" s="265"/>
      <c r="G29" s="260"/>
      <c r="I29" s="275"/>
      <c r="J29" s="290" t="s">
        <v>52</v>
      </c>
      <c r="K29" s="282">
        <v>28552.51798561151</v>
      </c>
      <c r="L29" s="289"/>
      <c r="M29" s="288"/>
      <c r="N29" s="289"/>
      <c r="O29" s="275"/>
      <c r="Q29" s="259"/>
      <c r="R29" s="304" t="s">
        <v>52</v>
      </c>
      <c r="S29" s="300">
        <v>21150.344827586207</v>
      </c>
      <c r="T29" s="295"/>
      <c r="U29" s="294"/>
      <c r="V29" s="295"/>
      <c r="W29" s="259"/>
    </row>
    <row r="30" spans="1:23" x14ac:dyDescent="0.25">
      <c r="A30" s="260"/>
      <c r="B30" s="274" t="s">
        <v>52</v>
      </c>
      <c r="C30" s="270">
        <v>320.3125</v>
      </c>
      <c r="D30" s="265"/>
      <c r="E30" s="264"/>
      <c r="F30" s="265"/>
      <c r="G30" s="260"/>
    </row>
    <row r="31" spans="1:23" x14ac:dyDescent="0.25">
      <c r="A31" s="260"/>
      <c r="B31" s="269"/>
      <c r="C31" s="264"/>
      <c r="D31" s="265"/>
      <c r="E31" s="264"/>
      <c r="F31" s="265"/>
      <c r="G31" s="260"/>
    </row>
    <row r="32" spans="1:23" x14ac:dyDescent="0.25">
      <c r="B32" s="269"/>
      <c r="C32" s="264"/>
      <c r="D32" s="265"/>
      <c r="E32" s="264"/>
      <c r="F32" s="265"/>
    </row>
    <row r="33" spans="2:12" x14ac:dyDescent="0.25">
      <c r="B33" s="274"/>
      <c r="C33" s="270"/>
      <c r="D33" s="265"/>
      <c r="E33" s="264"/>
      <c r="F33" s="265"/>
    </row>
    <row r="34" spans="2:12" ht="13" x14ac:dyDescent="0.3">
      <c r="B34" s="305" t="s">
        <v>12</v>
      </c>
      <c r="C34" s="125">
        <v>42926</v>
      </c>
      <c r="D34" s="184">
        <v>42955</v>
      </c>
      <c r="E34" s="125">
        <v>42989</v>
      </c>
      <c r="F34" s="265"/>
    </row>
    <row r="35" spans="2:12" ht="13" x14ac:dyDescent="0.3">
      <c r="B35" s="305" t="s">
        <v>11</v>
      </c>
      <c r="C35" s="123">
        <v>1804.4270833333132</v>
      </c>
      <c r="D35" s="180">
        <v>16790.827338129569</v>
      </c>
      <c r="E35" s="123">
        <v>76358.96551724142</v>
      </c>
    </row>
    <row r="36" spans="2:12" ht="15" x14ac:dyDescent="0.3">
      <c r="B36" s="305" t="s">
        <v>14</v>
      </c>
      <c r="C36" s="123">
        <v>2413447.9166666698</v>
      </c>
      <c r="D36" s="180">
        <v>4248160.4316546721</v>
      </c>
      <c r="E36" s="123">
        <v>3607883.3620689716</v>
      </c>
    </row>
    <row r="37" spans="2:12" ht="13" x14ac:dyDescent="0.3">
      <c r="B37" s="305" t="s">
        <v>10</v>
      </c>
      <c r="C37" s="124">
        <v>56.199264526367188</v>
      </c>
      <c r="D37" s="182">
        <v>60.277549743652344</v>
      </c>
      <c r="E37" s="124">
        <v>59.099174499511719</v>
      </c>
    </row>
    <row r="39" spans="2:12" ht="13" x14ac:dyDescent="0.3">
      <c r="C39" s="310" t="s">
        <v>248</v>
      </c>
      <c r="D39" s="310"/>
      <c r="E39" s="310"/>
    </row>
    <row r="40" spans="2:12" ht="26" x14ac:dyDescent="0.3">
      <c r="C40" s="308" t="s">
        <v>245</v>
      </c>
      <c r="D40" s="308" t="s">
        <v>211</v>
      </c>
      <c r="E40" s="309" t="s">
        <v>119</v>
      </c>
      <c r="H40" s="308" t="s">
        <v>245</v>
      </c>
      <c r="I40" s="308" t="s">
        <v>211</v>
      </c>
      <c r="J40" s="309" t="s">
        <v>119</v>
      </c>
    </row>
    <row r="41" spans="2:12" x14ac:dyDescent="0.25">
      <c r="B41" s="82" t="s">
        <v>42</v>
      </c>
      <c r="C41" s="83">
        <v>10.677083333333334</v>
      </c>
      <c r="D41" s="83">
        <v>21460.9375</v>
      </c>
      <c r="E41" s="82" t="s">
        <v>43</v>
      </c>
      <c r="G41" s="82" t="s">
        <v>42</v>
      </c>
      <c r="H41" s="83">
        <f>AVERAGE(C41:C43)</f>
        <v>521.29718208192071</v>
      </c>
      <c r="I41" s="83">
        <f>AVERAGE(D41:D43)</f>
        <v>1117184.2486614157</v>
      </c>
      <c r="J41" s="82" t="s">
        <v>43</v>
      </c>
      <c r="L41" s="82" t="s">
        <v>42</v>
      </c>
    </row>
    <row r="42" spans="2:12" x14ac:dyDescent="0.25">
      <c r="B42" s="306" t="s">
        <v>42</v>
      </c>
      <c r="C42" s="307">
        <v>892.26618705035969</v>
      </c>
      <c r="D42" s="307">
        <v>1913018.7050359712</v>
      </c>
      <c r="E42" s="306" t="s">
        <v>43</v>
      </c>
      <c r="G42" s="306" t="s">
        <v>98</v>
      </c>
      <c r="H42" s="83">
        <f>AVERAGE(C44:C45)</f>
        <v>45039.443376333416</v>
      </c>
      <c r="I42" s="83">
        <f>AVERAGE(D44:D45)</f>
        <v>1434928.4966509549</v>
      </c>
      <c r="J42" s="82" t="s">
        <v>43</v>
      </c>
      <c r="L42" s="306" t="s">
        <v>98</v>
      </c>
    </row>
    <row r="43" spans="2:12" x14ac:dyDescent="0.25">
      <c r="B43" s="82" t="s">
        <v>42</v>
      </c>
      <c r="C43" s="83">
        <v>660.94827586206895</v>
      </c>
      <c r="D43" s="83">
        <v>1417073.1034482759</v>
      </c>
      <c r="E43" s="82" t="s">
        <v>43</v>
      </c>
      <c r="G43" s="82" t="s">
        <v>21</v>
      </c>
      <c r="H43" s="83">
        <f>AVERAGE(C46:C48)</f>
        <v>88.705699233716473</v>
      </c>
      <c r="I43" s="83">
        <f>AVERAGE(D46:D48)</f>
        <v>39008.908045977012</v>
      </c>
      <c r="J43" s="82" t="s">
        <v>22</v>
      </c>
      <c r="L43" s="82" t="s">
        <v>21</v>
      </c>
    </row>
    <row r="44" spans="2:12" x14ac:dyDescent="0.25">
      <c r="B44" s="306" t="s">
        <v>98</v>
      </c>
      <c r="C44" s="307">
        <v>14925.179856115108</v>
      </c>
      <c r="D44" s="307">
        <v>2268627.3381294962</v>
      </c>
      <c r="E44" s="306" t="s">
        <v>43</v>
      </c>
      <c r="G44" s="306" t="s">
        <v>45</v>
      </c>
      <c r="H44" s="307">
        <v>567.80575539568349</v>
      </c>
      <c r="I44" s="307">
        <v>11356.115107913669</v>
      </c>
      <c r="J44" s="306" t="s">
        <v>22</v>
      </c>
      <c r="L44" s="82" t="s">
        <v>192</v>
      </c>
    </row>
    <row r="45" spans="2:12" x14ac:dyDescent="0.25">
      <c r="B45" s="82" t="s">
        <v>98</v>
      </c>
      <c r="C45" s="83">
        <v>75153.706896551725</v>
      </c>
      <c r="D45" s="83">
        <v>601229.6551724138</v>
      </c>
      <c r="E45" s="82" t="s">
        <v>43</v>
      </c>
      <c r="G45" s="82" t="s">
        <v>25</v>
      </c>
      <c r="H45" s="83">
        <f>AVERAGE(C50:C51)</f>
        <v>24.778196839080461</v>
      </c>
      <c r="I45" s="83">
        <f>AVERAGE(D50:D51)</f>
        <v>1238.909841954023</v>
      </c>
      <c r="J45" s="82" t="s">
        <v>24</v>
      </c>
      <c r="L45" s="82" t="s">
        <v>126</v>
      </c>
    </row>
    <row r="46" spans="2:12" x14ac:dyDescent="0.25">
      <c r="B46" s="82" t="s">
        <v>21</v>
      </c>
      <c r="C46" s="83">
        <v>106.77083333333334</v>
      </c>
      <c r="D46" s="83">
        <v>55520.833333333336</v>
      </c>
      <c r="E46" s="82" t="s">
        <v>22</v>
      </c>
      <c r="G46" s="82" t="s">
        <v>39</v>
      </c>
      <c r="H46" s="83">
        <v>202.86458333333334</v>
      </c>
      <c r="I46" s="83">
        <v>93317.708333333343</v>
      </c>
      <c r="J46" s="82" t="s">
        <v>24</v>
      </c>
      <c r="L46" s="82" t="s">
        <v>29</v>
      </c>
    </row>
    <row r="47" spans="2:12" x14ac:dyDescent="0.25">
      <c r="B47" s="82" t="s">
        <v>21</v>
      </c>
      <c r="C47" s="83">
        <v>116.63793103448276</v>
      </c>
      <c r="D47" s="83">
        <v>60651.724137931036</v>
      </c>
      <c r="E47" s="82" t="s">
        <v>22</v>
      </c>
      <c r="G47" s="82" t="s">
        <v>192</v>
      </c>
      <c r="H47" s="83">
        <v>960.9375</v>
      </c>
      <c r="I47" s="83">
        <v>2071781.2500000002</v>
      </c>
      <c r="J47" s="82" t="s">
        <v>24</v>
      </c>
      <c r="L47" s="82" t="s">
        <v>23</v>
      </c>
    </row>
    <row r="48" spans="2:12" x14ac:dyDescent="0.25">
      <c r="B48" s="82" t="s">
        <v>21</v>
      </c>
      <c r="C48" s="83">
        <v>42.708333333333336</v>
      </c>
      <c r="D48" s="83">
        <v>854.16666666666674</v>
      </c>
      <c r="E48" s="82" t="s">
        <v>22</v>
      </c>
      <c r="G48" s="82" t="s">
        <v>126</v>
      </c>
      <c r="H48" s="83">
        <v>21.354166666666668</v>
      </c>
      <c r="I48" s="83">
        <v>115312.5</v>
      </c>
      <c r="J48" s="82" t="s">
        <v>24</v>
      </c>
      <c r="L48" s="306" t="s">
        <v>47</v>
      </c>
    </row>
    <row r="49" spans="2:10" x14ac:dyDescent="0.25">
      <c r="B49" s="306" t="s">
        <v>45</v>
      </c>
      <c r="C49" s="307">
        <v>567.80575539568349</v>
      </c>
      <c r="D49" s="307">
        <v>11356.115107913669</v>
      </c>
      <c r="E49" s="306" t="s">
        <v>22</v>
      </c>
      <c r="G49" s="82" t="s">
        <v>59</v>
      </c>
      <c r="H49" s="83">
        <v>10.677083333333334</v>
      </c>
      <c r="I49" s="83">
        <v>1921.875</v>
      </c>
      <c r="J49" s="82" t="s">
        <v>24</v>
      </c>
    </row>
    <row r="50" spans="2:10" x14ac:dyDescent="0.25">
      <c r="B50" s="82" t="s">
        <v>25</v>
      </c>
      <c r="C50" s="83">
        <v>10.677083333333334</v>
      </c>
      <c r="D50" s="83">
        <v>533.85416666666674</v>
      </c>
      <c r="E50" s="82" t="s">
        <v>24</v>
      </c>
      <c r="G50" s="82" t="s">
        <v>85</v>
      </c>
      <c r="H50" s="83">
        <v>10.677083333333334</v>
      </c>
      <c r="I50" s="83">
        <v>6406.25</v>
      </c>
      <c r="J50" s="82" t="s">
        <v>24</v>
      </c>
    </row>
    <row r="51" spans="2:10" x14ac:dyDescent="0.25">
      <c r="B51" s="82" t="s">
        <v>25</v>
      </c>
      <c r="C51" s="83">
        <v>38.879310344827587</v>
      </c>
      <c r="D51" s="83">
        <v>1943.9655172413793</v>
      </c>
      <c r="E51" s="82" t="s">
        <v>24</v>
      </c>
      <c r="G51" s="82" t="s">
        <v>29</v>
      </c>
      <c r="H51" s="83">
        <v>155.51724137931035</v>
      </c>
      <c r="I51" s="83">
        <v>555974.13793103455</v>
      </c>
      <c r="J51" s="82" t="s">
        <v>24</v>
      </c>
    </row>
    <row r="52" spans="2:10" x14ac:dyDescent="0.25">
      <c r="B52" s="82" t="s">
        <v>39</v>
      </c>
      <c r="C52" s="83">
        <v>202.86458333333334</v>
      </c>
      <c r="D52" s="83">
        <v>93317.708333333343</v>
      </c>
      <c r="E52" s="82" t="s">
        <v>24</v>
      </c>
      <c r="G52" s="82" t="s">
        <v>35</v>
      </c>
      <c r="H52" s="83">
        <f>AVERAGE(C58:C59)</f>
        <v>45.896095623501196</v>
      </c>
      <c r="I52" s="83">
        <f>AVERAGE(D58:D59)</f>
        <v>8490.7776903477225</v>
      </c>
      <c r="J52" s="82" t="s">
        <v>24</v>
      </c>
    </row>
    <row r="53" spans="2:10" x14ac:dyDescent="0.25">
      <c r="B53" s="82" t="s">
        <v>192</v>
      </c>
      <c r="C53" s="83">
        <v>960.9375</v>
      </c>
      <c r="D53" s="83">
        <v>2071781.2500000002</v>
      </c>
      <c r="E53" s="82" t="s">
        <v>24</v>
      </c>
      <c r="G53" s="82" t="s">
        <v>183</v>
      </c>
      <c r="H53" s="83">
        <v>266.92708333333337</v>
      </c>
      <c r="I53" s="83">
        <v>31230.468750000004</v>
      </c>
      <c r="J53" s="82" t="s">
        <v>24</v>
      </c>
    </row>
    <row r="54" spans="2:10" x14ac:dyDescent="0.25">
      <c r="B54" s="82" t="s">
        <v>126</v>
      </c>
      <c r="C54" s="83">
        <v>21.354166666666668</v>
      </c>
      <c r="D54" s="83">
        <v>115312.5</v>
      </c>
      <c r="E54" s="82" t="s">
        <v>24</v>
      </c>
      <c r="G54" s="306" t="s">
        <v>41</v>
      </c>
      <c r="H54" s="307">
        <v>81.115107913669064</v>
      </c>
      <c r="I54" s="307">
        <v>9733.8129496402871</v>
      </c>
      <c r="J54" s="306" t="s">
        <v>24</v>
      </c>
    </row>
    <row r="55" spans="2:10" x14ac:dyDescent="0.25">
      <c r="B55" s="82" t="s">
        <v>59</v>
      </c>
      <c r="C55" s="83">
        <v>10.677083333333334</v>
      </c>
      <c r="D55" s="83">
        <v>1921.875</v>
      </c>
      <c r="E55" s="82" t="s">
        <v>24</v>
      </c>
      <c r="G55" s="82" t="s">
        <v>23</v>
      </c>
      <c r="H55" s="83">
        <v>116.63793103448276</v>
      </c>
      <c r="I55" s="83">
        <v>933103.44827586215</v>
      </c>
      <c r="J55" s="82" t="s">
        <v>24</v>
      </c>
    </row>
    <row r="56" spans="2:10" x14ac:dyDescent="0.25">
      <c r="B56" s="82" t="s">
        <v>85</v>
      </c>
      <c r="C56" s="83">
        <v>10.677083333333334</v>
      </c>
      <c r="D56" s="83">
        <v>6406.25</v>
      </c>
      <c r="E56" s="82" t="s">
        <v>24</v>
      </c>
      <c r="G56" s="82" t="s">
        <v>28</v>
      </c>
      <c r="H56" s="83">
        <v>10.677083333333334</v>
      </c>
      <c r="I56" s="83">
        <v>9022.1354166666679</v>
      </c>
      <c r="J56" s="82" t="s">
        <v>24</v>
      </c>
    </row>
    <row r="57" spans="2:10" x14ac:dyDescent="0.25">
      <c r="B57" s="82" t="s">
        <v>29</v>
      </c>
      <c r="C57" s="83">
        <v>155.51724137931035</v>
      </c>
      <c r="D57" s="83">
        <v>555974.13793103455</v>
      </c>
      <c r="E57" s="82" t="s">
        <v>24</v>
      </c>
      <c r="G57" s="82" t="s">
        <v>26</v>
      </c>
      <c r="H57" s="83">
        <f>AVERAGE(C64:C65)</f>
        <v>134.50052458033574</v>
      </c>
      <c r="I57" s="83">
        <f>AVERAGE(D64:D65)</f>
        <v>3362.5131145083933</v>
      </c>
      <c r="J57" s="82" t="s">
        <v>27</v>
      </c>
    </row>
    <row r="58" spans="2:10" x14ac:dyDescent="0.25">
      <c r="B58" s="82" t="s">
        <v>35</v>
      </c>
      <c r="C58" s="83">
        <v>10.677083333333334</v>
      </c>
      <c r="D58" s="83">
        <v>1975.2604166666667</v>
      </c>
      <c r="E58" s="82" t="s">
        <v>24</v>
      </c>
      <c r="G58" s="306" t="s">
        <v>47</v>
      </c>
      <c r="H58" s="83">
        <f>AVERAGE(C66:C67)</f>
        <v>98.876519474075906</v>
      </c>
      <c r="I58" s="83">
        <f>AVERAGE(D66:D67)</f>
        <v>32134.868829074672</v>
      </c>
      <c r="J58" s="82" t="s">
        <v>27</v>
      </c>
    </row>
    <row r="59" spans="2:10" x14ac:dyDescent="0.25">
      <c r="B59" s="306" t="s">
        <v>35</v>
      </c>
      <c r="C59" s="307">
        <v>81.115107913669064</v>
      </c>
      <c r="D59" s="307">
        <v>15006.294964028777</v>
      </c>
      <c r="E59" s="306" t="s">
        <v>24</v>
      </c>
      <c r="G59" s="82" t="s">
        <v>57</v>
      </c>
      <c r="H59" s="83">
        <v>32.03125</v>
      </c>
      <c r="I59" s="83">
        <v>1441.40625</v>
      </c>
      <c r="J59" s="82" t="s">
        <v>27</v>
      </c>
    </row>
    <row r="60" spans="2:10" x14ac:dyDescent="0.25">
      <c r="B60" s="82" t="s">
        <v>183</v>
      </c>
      <c r="C60" s="83">
        <v>266.92708333333337</v>
      </c>
      <c r="D60" s="83">
        <v>31230.468750000004</v>
      </c>
      <c r="E60" s="82" t="s">
        <v>24</v>
      </c>
    </row>
    <row r="61" spans="2:10" ht="46" x14ac:dyDescent="0.25">
      <c r="B61" s="306" t="s">
        <v>41</v>
      </c>
      <c r="C61" s="307">
        <v>81.115107913669064</v>
      </c>
      <c r="D61" s="307">
        <v>9733.8129496402871</v>
      </c>
      <c r="E61" s="306" t="s">
        <v>24</v>
      </c>
      <c r="G61" s="226" t="s">
        <v>119</v>
      </c>
      <c r="H61" s="189" t="s">
        <v>1</v>
      </c>
      <c r="I61" s="189" t="s">
        <v>246</v>
      </c>
      <c r="J61" s="189" t="s">
        <v>247</v>
      </c>
    </row>
    <row r="62" spans="2:10" x14ac:dyDescent="0.25">
      <c r="B62" s="82" t="s">
        <v>23</v>
      </c>
      <c r="C62" s="83">
        <v>116.63793103448276</v>
      </c>
      <c r="D62" s="83">
        <v>933103.44827586215</v>
      </c>
      <c r="E62" s="82" t="s">
        <v>24</v>
      </c>
      <c r="G62" s="227" t="s">
        <v>43</v>
      </c>
      <c r="H62" s="241">
        <v>2</v>
      </c>
      <c r="I62" s="115">
        <f>AVERAGE(H41:H42)</f>
        <v>22780.370279207669</v>
      </c>
      <c r="J62" s="115">
        <f>AVERAGE(I41:I42)</f>
        <v>1276056.3726561852</v>
      </c>
    </row>
    <row r="63" spans="2:10" x14ac:dyDescent="0.25">
      <c r="B63" s="82" t="s">
        <v>28</v>
      </c>
      <c r="C63" s="83">
        <v>10.677083333333334</v>
      </c>
      <c r="D63" s="83">
        <v>9022.1354166666679</v>
      </c>
      <c r="E63" s="82" t="s">
        <v>24</v>
      </c>
      <c r="G63" s="227" t="s">
        <v>22</v>
      </c>
      <c r="H63" s="241">
        <v>2</v>
      </c>
      <c r="I63" s="115">
        <f>AVERAGE(H43:H44)</f>
        <v>328.25572731469998</v>
      </c>
      <c r="J63" s="115">
        <f>AVERAGE(I43:I44)</f>
        <v>25182.51157694534</v>
      </c>
    </row>
    <row r="64" spans="2:10" x14ac:dyDescent="0.25">
      <c r="B64" s="82" t="s">
        <v>26</v>
      </c>
      <c r="C64" s="83">
        <v>106.77083333333334</v>
      </c>
      <c r="D64" s="83">
        <v>2669.2708333333335</v>
      </c>
      <c r="E64" s="82" t="s">
        <v>27</v>
      </c>
      <c r="G64" s="227" t="s">
        <v>24</v>
      </c>
      <c r="H64" s="241">
        <v>14</v>
      </c>
      <c r="I64" s="115">
        <f>AVERAGE(H45:H56)</f>
        <v>159.00492967694808</v>
      </c>
      <c r="J64" s="115">
        <f>AVERAGE(I45:I56)</f>
        <v>319794.43951573659</v>
      </c>
    </row>
    <row r="65" spans="2:11" x14ac:dyDescent="0.25">
      <c r="B65" s="306" t="s">
        <v>26</v>
      </c>
      <c r="C65" s="307">
        <v>162.23021582733813</v>
      </c>
      <c r="D65" s="307">
        <v>4055.7553956834531</v>
      </c>
      <c r="E65" s="306" t="s">
        <v>27</v>
      </c>
      <c r="G65" s="227" t="s">
        <v>27</v>
      </c>
      <c r="H65" s="241">
        <v>3</v>
      </c>
      <c r="I65" s="115">
        <f>AVERAGE(H57:H59)</f>
        <v>88.469431351470533</v>
      </c>
      <c r="J65" s="115">
        <f>AVERAGE(I57:I59)</f>
        <v>12312.929397861022</v>
      </c>
    </row>
    <row r="66" spans="2:11" x14ac:dyDescent="0.25">
      <c r="B66" s="306" t="s">
        <v>47</v>
      </c>
      <c r="C66" s="307">
        <v>81.115107913669064</v>
      </c>
      <c r="D66" s="307">
        <v>26362.410071942446</v>
      </c>
      <c r="E66" s="306" t="s">
        <v>27</v>
      </c>
      <c r="H66">
        <f>SUM(H62:H65)</f>
        <v>21</v>
      </c>
      <c r="K66" s="474">
        <f>H64/H66</f>
        <v>0.66666666666666663</v>
      </c>
    </row>
    <row r="67" spans="2:11" x14ac:dyDescent="0.25">
      <c r="B67" s="82" t="s">
        <v>47</v>
      </c>
      <c r="C67" s="83">
        <v>116.63793103448276</v>
      </c>
      <c r="D67" s="83">
        <v>37907.327586206899</v>
      </c>
      <c r="E67" s="82" t="s">
        <v>27</v>
      </c>
    </row>
    <row r="68" spans="2:11" x14ac:dyDescent="0.25">
      <c r="B68" s="82" t="s">
        <v>57</v>
      </c>
      <c r="C68" s="83">
        <v>32.03125</v>
      </c>
      <c r="D68" s="83">
        <v>1441.40625</v>
      </c>
      <c r="E68" s="82" t="s">
        <v>27</v>
      </c>
    </row>
  </sheetData>
  <sortState xmlns:xlrd2="http://schemas.microsoft.com/office/spreadsheetml/2017/richdata2" ref="B64:E68">
    <sortCondition ref="B64:B68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2013 Data</vt:lpstr>
      <vt:lpstr>2013 Analyses</vt:lpstr>
      <vt:lpstr>2014 Data</vt:lpstr>
      <vt:lpstr>2014 Analyses</vt:lpstr>
      <vt:lpstr>2015 Data</vt:lpstr>
      <vt:lpstr>2015 Analyses</vt:lpstr>
      <vt:lpstr>2016 Data</vt:lpstr>
      <vt:lpstr>2016 Analyses</vt:lpstr>
      <vt:lpstr>2017 data</vt:lpstr>
      <vt:lpstr>2018 data</vt:lpstr>
      <vt:lpstr>2019 Data</vt:lpstr>
      <vt:lpstr>BCR Diatoms</vt:lpstr>
      <vt:lpstr>EGL Diatoms</vt:lpstr>
      <vt:lpstr>Cyanobacteria</vt:lpstr>
      <vt:lpstr>'2014 Analyses'!HD</vt:lpstr>
      <vt:lpstr>HD</vt:lpstr>
      <vt:lpstr>'2014 Analyses'!ID</vt:lpstr>
      <vt:lpstr>ID</vt:lpstr>
      <vt:lpstr>'2014 Analyses'!Print_Area</vt:lpstr>
      <vt:lpstr>'2014 Data'!Print_Area</vt:lpstr>
      <vt:lpstr>'BCR Diatoms'!Print_Area</vt:lpstr>
      <vt:lpstr>Cyanobacteria!Print_Area</vt:lpstr>
      <vt:lpstr>'EGL Diatoms'!Print_Area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RNC Consulting LLC</cp:lastModifiedBy>
  <cp:lastPrinted>2020-03-02T19:38:49Z</cp:lastPrinted>
  <dcterms:created xsi:type="dcterms:W3CDTF">1996-10-14T23:33:28Z</dcterms:created>
  <dcterms:modified xsi:type="dcterms:W3CDTF">2020-07-14T16:54:07Z</dcterms:modified>
</cp:coreProperties>
</file>